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Cal Reports\PGE TOU reports\Res TOU 2019\Final Public\"/>
    </mc:Choice>
  </mc:AlternateContent>
  <xr:revisionPtr revIDLastSave="0" documentId="13_ncr:1_{B4A639A1-B0A4-4B7D-A349-57C0030F3D42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Data!$A$1:$FY$529</definedName>
    <definedName name="Care">Table!$B$9</definedName>
    <definedName name="_xlnm.Criteria">Lookups!$B$3:$F$4</definedName>
    <definedName name="data">Data!$A$1:$FZ$775</definedName>
    <definedName name="date_list">Lookups!$J$4:$J$15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Lookups!$L$4:$L$6</definedName>
    <definedName name="table_for_PGE_CBP_expost_private" localSheetId="2">Data!$A$1:$FY$775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2" l="1"/>
  <c r="B2" i="4" l="1" a="1"/>
  <c r="B2" i="4" s="1"/>
  <c r="C4" i="2"/>
  <c r="B3" i="4" l="1"/>
  <c r="F14" i="2"/>
  <c r="F17" i="2" l="1"/>
  <c r="F9" i="2"/>
  <c r="F8" i="2"/>
  <c r="F24" i="2"/>
  <c r="F31" i="2"/>
  <c r="F23" i="2"/>
  <c r="F15" i="2"/>
  <c r="F29" i="2"/>
  <c r="F21" i="2"/>
  <c r="F13" i="2"/>
  <c r="F28" i="2"/>
  <c r="F20" i="2"/>
  <c r="F12" i="2"/>
  <c r="F27" i="2"/>
  <c r="F19" i="2"/>
  <c r="F11" i="2"/>
  <c r="F26" i="2"/>
  <c r="F18" i="2"/>
  <c r="F10" i="2"/>
  <c r="F25" i="2"/>
  <c r="F16" i="2"/>
  <c r="F30" i="2"/>
  <c r="F22" i="2"/>
  <c r="F4" i="2"/>
  <c r="B4" i="2"/>
  <c r="G5" i="4"/>
  <c r="E4" i="2" l="1"/>
  <c r="D6" i="2" l="1"/>
  <c r="D4" i="2"/>
  <c r="C1" i="2" l="1"/>
  <c r="B11" i="4" s="1"/>
  <c r="B36" i="2"/>
  <c r="B35" i="2"/>
  <c r="B34" i="2"/>
  <c r="A1" i="4"/>
  <c r="H32" i="4"/>
  <c r="G32" i="4"/>
  <c r="F32" i="4" l="1"/>
  <c r="B9" i="2" l="1"/>
  <c r="G3" i="4"/>
  <c r="J32" i="4"/>
  <c r="J6" i="4"/>
  <c r="H5" i="4"/>
  <c r="F5" i="4"/>
  <c r="F31" i="4" l="1"/>
  <c r="H29" i="4"/>
  <c r="H28" i="4"/>
  <c r="H27" i="4"/>
  <c r="H26" i="4"/>
  <c r="H25" i="4"/>
  <c r="H24" i="4"/>
  <c r="H23" i="4"/>
  <c r="H22" i="4"/>
  <c r="I21" i="4"/>
  <c r="I20" i="4"/>
  <c r="I19" i="4"/>
  <c r="I18" i="4"/>
  <c r="I17" i="4"/>
  <c r="I16" i="4"/>
  <c r="I15" i="4"/>
  <c r="I14" i="4"/>
  <c r="J13" i="4"/>
  <c r="J12" i="4"/>
  <c r="J11" i="4"/>
  <c r="J10" i="4"/>
  <c r="J9" i="4"/>
  <c r="J8" i="4"/>
  <c r="N31" i="4"/>
  <c r="N30" i="4"/>
  <c r="F30" i="4"/>
  <c r="F29" i="4"/>
  <c r="G29" i="4" s="1"/>
  <c r="F28" i="4"/>
  <c r="G28" i="4" s="1"/>
  <c r="F27" i="4"/>
  <c r="G27" i="4" s="1"/>
  <c r="F26" i="4"/>
  <c r="G26" i="4" s="1"/>
  <c r="F24" i="4"/>
  <c r="F23" i="4"/>
  <c r="H21" i="4"/>
  <c r="H20" i="4"/>
  <c r="H18" i="4"/>
  <c r="H16" i="4"/>
  <c r="H14" i="4"/>
  <c r="I12" i="4"/>
  <c r="I11" i="4"/>
  <c r="I9" i="4"/>
  <c r="M31" i="4"/>
  <c r="N29" i="4"/>
  <c r="N27" i="4"/>
  <c r="N25" i="4"/>
  <c r="N22" i="4"/>
  <c r="F18" i="4"/>
  <c r="G18" i="4" s="1"/>
  <c r="H13" i="4"/>
  <c r="H10" i="4"/>
  <c r="L31" i="4"/>
  <c r="L30" i="4"/>
  <c r="M29" i="4"/>
  <c r="M28" i="4"/>
  <c r="M27" i="4"/>
  <c r="M26" i="4"/>
  <c r="M25" i="4"/>
  <c r="M24" i="4"/>
  <c r="M23" i="4"/>
  <c r="M22" i="4"/>
  <c r="N21" i="4"/>
  <c r="N20" i="4"/>
  <c r="N19" i="4"/>
  <c r="N18" i="4"/>
  <c r="N17" i="4"/>
  <c r="N16" i="4"/>
  <c r="N15" i="4"/>
  <c r="N14" i="4"/>
  <c r="F14" i="4"/>
  <c r="F13" i="4"/>
  <c r="F12" i="4"/>
  <c r="F11" i="4"/>
  <c r="F10" i="4"/>
  <c r="G10" i="4" s="1"/>
  <c r="F9" i="4"/>
  <c r="F8" i="4"/>
  <c r="K30" i="4"/>
  <c r="L28" i="4"/>
  <c r="L26" i="4"/>
  <c r="L25" i="4"/>
  <c r="L22" i="4"/>
  <c r="M20" i="4"/>
  <c r="M18" i="4"/>
  <c r="M16" i="4"/>
  <c r="M14" i="4"/>
  <c r="N13" i="4"/>
  <c r="N11" i="4"/>
  <c r="N10" i="4"/>
  <c r="N8" i="4"/>
  <c r="K21" i="4"/>
  <c r="K16" i="4"/>
  <c r="L12" i="4"/>
  <c r="L8" i="4"/>
  <c r="F20" i="4"/>
  <c r="G20" i="4" s="1"/>
  <c r="F16" i="4"/>
  <c r="H11" i="4"/>
  <c r="K31" i="4"/>
  <c r="L29" i="4"/>
  <c r="L27" i="4"/>
  <c r="L24" i="4"/>
  <c r="L23" i="4"/>
  <c r="M21" i="4"/>
  <c r="M19" i="4"/>
  <c r="M17" i="4"/>
  <c r="M15" i="4"/>
  <c r="N12" i="4"/>
  <c r="N9" i="4"/>
  <c r="J22" i="4"/>
  <c r="K15" i="4"/>
  <c r="L10" i="4"/>
  <c r="F19" i="4"/>
  <c r="G14" i="4"/>
  <c r="H8" i="4"/>
  <c r="J31" i="4"/>
  <c r="J30" i="4"/>
  <c r="K29" i="4"/>
  <c r="K28" i="4"/>
  <c r="K27" i="4"/>
  <c r="K26" i="4"/>
  <c r="K25" i="4"/>
  <c r="K24" i="4"/>
  <c r="K23" i="4"/>
  <c r="K22" i="4"/>
  <c r="L21" i="4"/>
  <c r="L20" i="4"/>
  <c r="L19" i="4"/>
  <c r="L18" i="4"/>
  <c r="L17" i="4"/>
  <c r="L16" i="4"/>
  <c r="L15" i="4"/>
  <c r="L14" i="4"/>
  <c r="M13" i="4"/>
  <c r="M12" i="4"/>
  <c r="M11" i="4"/>
  <c r="M10" i="4"/>
  <c r="M9" i="4"/>
  <c r="M8" i="4"/>
  <c r="I31" i="4"/>
  <c r="I30" i="4"/>
  <c r="J29" i="4"/>
  <c r="J28" i="4"/>
  <c r="J27" i="4"/>
  <c r="J26" i="4"/>
  <c r="J25" i="4"/>
  <c r="J24" i="4"/>
  <c r="J23" i="4"/>
  <c r="K20" i="4"/>
  <c r="K19" i="4"/>
  <c r="K18" i="4"/>
  <c r="K17" i="4"/>
  <c r="K14" i="4"/>
  <c r="L13" i="4"/>
  <c r="L11" i="4"/>
  <c r="L9" i="4"/>
  <c r="F22" i="4"/>
  <c r="F15" i="4"/>
  <c r="H9" i="4"/>
  <c r="H31" i="4"/>
  <c r="H30" i="4"/>
  <c r="I29" i="4"/>
  <c r="I28" i="4"/>
  <c r="I27" i="4"/>
  <c r="I26" i="4"/>
  <c r="I25" i="4"/>
  <c r="I24" i="4"/>
  <c r="I23" i="4"/>
  <c r="I22" i="4"/>
  <c r="J21" i="4"/>
  <c r="J20" i="4"/>
  <c r="J19" i="4"/>
  <c r="J18" i="4"/>
  <c r="J17" i="4"/>
  <c r="J16" i="4"/>
  <c r="J15" i="4"/>
  <c r="J14" i="4"/>
  <c r="K13" i="4"/>
  <c r="K12" i="4"/>
  <c r="K11" i="4"/>
  <c r="K10" i="4"/>
  <c r="K9" i="4"/>
  <c r="K8" i="4"/>
  <c r="F25" i="4"/>
  <c r="G25" i="4" s="1"/>
  <c r="G22" i="4"/>
  <c r="H19" i="4"/>
  <c r="H17" i="4"/>
  <c r="H15" i="4"/>
  <c r="I13" i="4"/>
  <c r="I10" i="4"/>
  <c r="I8" i="4"/>
  <c r="M30" i="4"/>
  <c r="N28" i="4"/>
  <c r="N26" i="4"/>
  <c r="N24" i="4"/>
  <c r="N23" i="4"/>
  <c r="F21" i="4"/>
  <c r="G21" i="4" s="1"/>
  <c r="F17" i="4"/>
  <c r="G17" i="4" s="1"/>
  <c r="H12" i="4"/>
  <c r="G8" i="4"/>
  <c r="G23" i="4"/>
  <c r="B10" i="2"/>
  <c r="H36" i="4" l="1"/>
  <c r="G13" i="4"/>
  <c r="F35" i="4"/>
  <c r="H35" i="4"/>
  <c r="H34" i="4"/>
  <c r="F34" i="4"/>
  <c r="G30" i="4"/>
  <c r="F36" i="4"/>
  <c r="G11" i="4"/>
  <c r="G12" i="4"/>
  <c r="G36" i="4" s="1"/>
  <c r="G19" i="4"/>
  <c r="G16" i="4"/>
  <c r="G15" i="4"/>
  <c r="G9" i="4"/>
  <c r="G31" i="4"/>
  <c r="G24" i="4"/>
  <c r="G35" i="4" s="1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O36" i="4" l="1"/>
  <c r="G34" i="4"/>
  <c r="O34" i="4"/>
  <c r="O35" i="4"/>
  <c r="I35" i="4"/>
  <c r="I34" i="4"/>
  <c r="I36" i="4"/>
  <c r="G36" i="2"/>
  <c r="N36" i="4" s="1"/>
  <c r="C36" i="2"/>
  <c r="J36" i="4" s="1"/>
  <c r="E36" i="2"/>
  <c r="L36" i="4" s="1"/>
  <c r="F36" i="2"/>
  <c r="M36" i="4" s="1"/>
  <c r="D36" i="2"/>
  <c r="K36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<sst xmlns="http://schemas.openxmlformats.org/spreadsheetml/2006/main" count="4022" uniqueCount="248">
  <si>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</si>
  <si>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</si>
  <si>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</si>
  <si>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</si>
  <si>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</si>
  <si>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</si>
  <si>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</si>
  <si>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</si>
  <si>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</si>
  <si>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</si>
  <si>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</si>
  <si>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</si>
  <si>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</si>
  <si>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</si>
  <si>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</si>
  <si>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</si>
  <si>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</si>
  <si>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</si>
  <si>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</si>
  <si>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</si>
  <si>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</si>
  <si>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</si>
  <si>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</si>
  <si>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</si>
  <si>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</si>
  <si>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</si>
  <si>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</si>
  <si>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</si>
  <si>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</si>
  <si>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</si>
  <si>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</si>
  <si>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</si>
  <si>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</si>
  <si>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</si>
  <si>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</si>
  <si>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</si>
  <si>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</si>
  <si>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</si>
  <si>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</si>
  <si>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</si>
  <si>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</si>
  <si>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</si>
  <si>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</si>
  <si>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</si>
  <si>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</si>
  <si>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</si>
  <si>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</si>
  <si>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</si>
  <si>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</si>
  <si>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</si>
  <si>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</si>
  <si>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</si>
  <si>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</si>
  <si>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</si>
  <si>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</si>
  <si>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</si>
  <si>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</si>
  <si>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</si>
  <si>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</si>
  <si>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</si>
  <si>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</si>
  <si>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</si>
  <si>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</si>
  <si>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</si>
  <si>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</si>
  <si>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</si>
  <si>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</si>
  <si>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</si>
  <si>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</si>
  <si>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</si>
  <si>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</si>
  <si>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</si>
  <si>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</si>
  <si>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</si>
  <si>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</si>
  <si>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</si>
  <si>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</si>
  <si>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</si>
  <si>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</si>
  <si>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</si>
  <si>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</si>
  <si>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</si>
  <si>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</si>
  <si>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</si>
  <si>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</si>
  <si>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</si>
  <si>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</si>
  <si>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</si>
  <si>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</si>
  <si>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</si>
  <si>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</si>
  <si>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</si>
  <si>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</si>
  <si>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</si>
  <si>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</si>
  <si>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</si>
  <si>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</si>
  <si>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</si>
  <si>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</si>
  <si>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</si>
  <si>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</si>
  <si>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</si>
  <si>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</si>
  <si>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</si>
  <si>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</si>
  <si>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</si>
  <si>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</si>
  <si>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</si>
  <si>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</si>
  <si>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</si>
  <si>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</si>
  <si>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</si>
  <si>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</si>
  <si>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</si>
  <si>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</si>
  <si>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</si>
  <si>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</si>
  <si>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</si>
  <si>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</si>
  <si>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</si>
  <si>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</si>
  <si>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</si>
  <si>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</si>
  <si>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</si>
  <si>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</si>
  <si>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</si>
  <si>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</si>
  <si>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</si>
  <si>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</si>
  <si>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</si>
  <si>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</si>
  <si>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</si>
  <si>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</si>
  <si>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</si>
  <si>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</si>
  <si>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</si>
  <si>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</si>
  <si>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</si>
  <si>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</si>
  <si>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</si>
  <si>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</si>
  <si>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</si>
  <si>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</si>
  <si>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</si>
  <si>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</si>
  <si>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</si>
  <si>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</si>
  <si>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</si>
  <si>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</si>
  <si>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</si>
  <si>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</si>
  <si>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</si>
  <si>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</si>
  <si>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</si>
  <si>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</si>
  <si>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</si>
  <si>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</si>
  <si>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</si>
  <si>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</si>
  <si>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</si>
  <si>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</si>
  <si>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</si>
  <si>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</si>
  <si>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</si>
  <si>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</si>
  <si>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</si>
  <si>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</si>
  <si>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</si>
  <si>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</si>
  <si>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</si>
  <si>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</si>
  <si>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</si>
  <si>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</si>
  <si>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</si>
  <si>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</si>
  <si>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</si>
  <si>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</si>
  <si>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</si>
  <si>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</si>
  <si>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</si>
  <si>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</si>
  <si>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</si>
  <si>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</si>
  <si>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</si>
  <si>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</si>
  <si>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</si>
  <si>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</si>
  <si>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</si>
  <si>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</si>
  <si>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</si>
  <si>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</si>
  <si>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</si>
  <si>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</si>
  <si>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</si>
  <si>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</si>
  <si>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</si>
  <si>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</si>
  <si>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</si>
  <si>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Never</t>
  </si>
  <si>
    <t>CARE Status:</t>
  </si>
  <si>
    <t>Always/Sometimes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</si>
  <si>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</si>
  <si>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</si>
  <si>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</si>
  <si>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</si>
  <si>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</si>
  <si>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</si>
  <si>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</si>
  <si>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</si>
  <si>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</si>
  <si>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</si>
  <si>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</si>
  <si>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</si>
  <si>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</si>
  <si>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</si>
  <si>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</si>
  <si>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</si>
  <si>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</si>
  <si>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</si>
  <si>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</si>
  <si>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</si>
  <si>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</si>
  <si>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</si>
  <si>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</si>
  <si>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</si>
  <si>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</si>
  <si>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</si>
  <si>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</si>
  <si>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</si>
  <si>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</si>
  <si>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</si>
  <si>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</si>
  <si>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</si>
  <si>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</si>
  <si>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</si>
  <si>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</si>
  <si>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E-1 to E-TOUA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</si>
  <si>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</si>
  <si>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</si>
  <si>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</si>
  <si>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</si>
  <si>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</si>
  <si>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</si>
  <si>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</si>
  <si>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</si>
  <si>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PG&amp;E Residential TOU E-1 to E-TOU-A for PY2019: Ex Post Analysis</t>
  </si>
  <si>
    <t>Public Version. Redactions in “2019 Load Impact Evaluation of Pacific Gas and Electric Company’s Residential Time-of-Use Rates” and appendices.</t>
  </si>
  <si>
    <t>Confidential information is redacted and blacked out.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</si>
</sst>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_(* #,##0_);_(* \(#,##0\);_(* &quot;-&quot;??_);_(@_)"/>
    <numFmt numFmtId="170" formatCode="#,##0.000"/>
  </numFmts>
  <fonts count="1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7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88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" fillId="0" borderId="0" xfId="0" quotePrefix="1" applyFont="1" applyFill="1" applyBorder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169" fontId="1" fillId="0" borderId="0" xfId="2" applyNumberFormat="1" applyFon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70" fontId="0" fillId="0" borderId="0" xfId="1" applyNumberFormat="1" applyFont="1"/>
    <xf numFmtId="170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1" fontId="0" fillId="0" borderId="0" xfId="0" applyNumberFormat="1" applyBorder="1"/>
    <xf numFmtId="0" fontId="18" fillId="0" borderId="0" xfId="0" quotePrefix="1" applyFont="1" applyAlignment="1">
      <alignment horizontal="left"/>
    </xf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</cellXfs>
  <cellStyles count="3">
    <cellStyle name="Comma" xfId="2" builtinId="3"/>
    <cellStyle name="Normal" xfId="0" builtinId="0"/>
    <cellStyle name="Percent" xfId="1" builtinId="5"/>
  </cellStyles>
  <dxfs count="10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0C27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0.45482072234153748</c:v>
                </c:pt>
                <c:pt idx="1">
                  <c:v>0.39544156193733215</c:v>
                </c:pt>
                <c:pt idx="2">
                  <c:v>0.35912841558456421</c:v>
                </c:pt>
                <c:pt idx="3">
                  <c:v>0.34183844923973083</c:v>
                </c:pt>
                <c:pt idx="4">
                  <c:v>0.33398193120956421</c:v>
                </c:pt>
                <c:pt idx="5">
                  <c:v>0.35041892528533936</c:v>
                </c:pt>
                <c:pt idx="6">
                  <c:v>0.39771300554275513</c:v>
                </c:pt>
                <c:pt idx="7">
                  <c:v>0.44887185096740723</c:v>
                </c:pt>
                <c:pt idx="8">
                  <c:v>0.44397106766700745</c:v>
                </c:pt>
                <c:pt idx="9">
                  <c:v>0.44274052977561951</c:v>
                </c:pt>
                <c:pt idx="10">
                  <c:v>0.44683116674423218</c:v>
                </c:pt>
                <c:pt idx="11">
                  <c:v>0.46295610070228577</c:v>
                </c:pt>
                <c:pt idx="12">
                  <c:v>0.49037289619445801</c:v>
                </c:pt>
                <c:pt idx="13">
                  <c:v>0.51177489757537842</c:v>
                </c:pt>
                <c:pt idx="14">
                  <c:v>0.53358650207519531</c:v>
                </c:pt>
                <c:pt idx="15">
                  <c:v>0.56736522912979126</c:v>
                </c:pt>
                <c:pt idx="16">
                  <c:v>0.6193314790725708</c:v>
                </c:pt>
                <c:pt idx="17">
                  <c:v>0.68293625116348267</c:v>
                </c:pt>
                <c:pt idx="18">
                  <c:v>0.73208558559417725</c:v>
                </c:pt>
                <c:pt idx="19">
                  <c:v>0.74921506643295288</c:v>
                </c:pt>
                <c:pt idx="20">
                  <c:v>0.77895808219909668</c:v>
                </c:pt>
                <c:pt idx="21">
                  <c:v>0.75614702701568604</c:v>
                </c:pt>
                <c:pt idx="22">
                  <c:v>0.66068261861801147</c:v>
                </c:pt>
                <c:pt idx="23">
                  <c:v>0.55050921440124512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0.49314084649085999</c:v>
                </c:pt>
                <c:pt idx="1">
                  <c:v>0.43011310696601868</c:v>
                </c:pt>
                <c:pt idx="2">
                  <c:v>0.38485542684793472</c:v>
                </c:pt>
                <c:pt idx="3">
                  <c:v>0.36186057515442371</c:v>
                </c:pt>
                <c:pt idx="4">
                  <c:v>0.35066400654613972</c:v>
                </c:pt>
                <c:pt idx="5">
                  <c:v>0.3657371373847127</c:v>
                </c:pt>
                <c:pt idx="6">
                  <c:v>0.41492021828889847</c:v>
                </c:pt>
                <c:pt idx="7">
                  <c:v>0.45711722690612078</c:v>
                </c:pt>
                <c:pt idx="8">
                  <c:v>0.45092739071696997</c:v>
                </c:pt>
                <c:pt idx="9">
                  <c:v>0.44398998632095754</c:v>
                </c:pt>
                <c:pt idx="10">
                  <c:v>0.44702435897488613</c:v>
                </c:pt>
                <c:pt idx="11">
                  <c:v>0.46033319737762213</c:v>
                </c:pt>
                <c:pt idx="12">
                  <c:v>0.48259861720725894</c:v>
                </c:pt>
                <c:pt idx="13">
                  <c:v>0.50109414383769035</c:v>
                </c:pt>
                <c:pt idx="14">
                  <c:v>0.52244048751890659</c:v>
                </c:pt>
                <c:pt idx="15">
                  <c:v>0.54395501874387264</c:v>
                </c:pt>
                <c:pt idx="16">
                  <c:v>0.59624846093356609</c:v>
                </c:pt>
                <c:pt idx="17">
                  <c:v>0.65702231600880623</c:v>
                </c:pt>
                <c:pt idx="18">
                  <c:v>0.70804912969470024</c:v>
                </c:pt>
                <c:pt idx="19">
                  <c:v>0.72402998991310596</c:v>
                </c:pt>
                <c:pt idx="20">
                  <c:v>0.78655041288584471</c:v>
                </c:pt>
                <c:pt idx="21">
                  <c:v>0.77675667963922024</c:v>
                </c:pt>
                <c:pt idx="22">
                  <c:v>0.690746009349823</c:v>
                </c:pt>
                <c:pt idx="23">
                  <c:v>0.58757691085338593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36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83343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7A03D8-3CE1-4E3A-BEEF-334246E90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zoomScale="80" zoomScaleNormal="80" workbookViewId="0"/>
  </sheetViews>
  <sheetFormatPr defaultRowHeight="12.5" x14ac:dyDescent="0.25"/>
  <cols>
    <col min="1" max="1" width="27" bestFit="1" customWidth="1"/>
    <col min="2" max="2" width="31.54296875" customWidth="1"/>
    <col min="3" max="3" width="24" customWidth="1"/>
    <col min="4" max="4" width="10.26953125" customWidth="1"/>
    <col min="5" max="9" width="15.7265625" customWidth="1"/>
    <col min="10" max="15" width="12.7265625" customWidth="1"/>
    <col min="16" max="16" width="9.1796875" customWidth="1"/>
  </cols>
  <sheetData>
    <row r="1" spans="1:17" ht="26.65" customHeight="1" thickBot="1" x14ac:dyDescent="0.5">
      <c r="A1" s="2" t="str">
        <f>IF(Two_way_tab_flag=1,"Two-way tabulations not available.  Select 'All' in at least one cell.","")</f>
        <v/>
      </c>
      <c r="B1" s="2"/>
      <c r="C1" s="80" t="s">
        <v>245</v>
      </c>
      <c r="F1" s="4"/>
      <c r="G1" s="4"/>
      <c r="I1" s="3"/>
      <c r="J1" s="3"/>
      <c r="K1" s="38"/>
      <c r="L1" s="40"/>
    </row>
    <row r="2" spans="1:17" ht="17.25" customHeight="1" thickBot="1" x14ac:dyDescent="0.35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7"/>
      <c r="J2" s="3"/>
      <c r="K2" s="38"/>
      <c r="L2" s="40"/>
    </row>
    <row r="3" spans="1:17" ht="17.25" customHeight="1" thickTop="1" thickBot="1" x14ac:dyDescent="0.35">
      <c r="A3" s="29" t="s">
        <v>4</v>
      </c>
      <c r="B3" s="26" t="str">
        <v>E-1 to E-TOUA</v>
      </c>
      <c r="C3" s="5"/>
      <c r="D3" s="5"/>
      <c r="F3" s="3" t="s">
        <v>193</v>
      </c>
      <c r="G3" s="30">
        <f>IF(Two_way_tab_flag=1,"n/a",DGET(data,"enrolled",_xlnm.Criteria))</f>
        <v>30675</v>
      </c>
      <c r="I3" s="44"/>
      <c r="J3" s="45"/>
      <c r="K3" s="39"/>
    </row>
    <row r="4" spans="1:17" ht="17.25" customHeight="1" thickBot="1" x14ac:dyDescent="0.3">
      <c r="A4" s="28" t="s">
        <v>8</v>
      </c>
      <c r="B4" s="7" t="s">
        <v>194</v>
      </c>
      <c r="C4" s="5"/>
      <c r="D4" s="5"/>
    </row>
    <row r="5" spans="1:17" ht="17.25" customHeight="1" thickBot="1" x14ac:dyDescent="0.4">
      <c r="A5" s="28" t="s">
        <v>211</v>
      </c>
      <c r="B5" s="11" t="s">
        <v>209</v>
      </c>
      <c r="C5" s="5"/>
      <c r="D5" s="5"/>
      <c r="E5" s="84" t="s">
        <v>3</v>
      </c>
      <c r="F5" s="84" t="str">
        <f>"Estimated Reference Load ("&amp;IF(Result_type="Aggregate impact","MWh","kWh")&amp;"/hour)"</f>
        <v>Estimated Reference Load (kWh/hour)</v>
      </c>
      <c r="G5" s="84" t="str">
        <f>"Observed Load ("&amp;IF(Result_type="Aggregate Impact","MWh/hour)","kWh/hour)")</f>
        <v>Observed Load (kWh/hour)</v>
      </c>
      <c r="H5" s="84" t="str">
        <f>"Estimated Load Impact ("&amp;IF(Result_type="Aggregate Impact","MWh/hour)","kWh/hour)")</f>
        <v>Estimated Load Impact (kWh/hour)</v>
      </c>
      <c r="I5" s="87" t="s">
        <v>153</v>
      </c>
      <c r="J5" s="65"/>
      <c r="K5" s="66"/>
      <c r="L5" s="66"/>
      <c r="M5" s="66"/>
      <c r="N5" s="67"/>
    </row>
    <row r="6" spans="1:17" ht="17.25" customHeight="1" thickBot="1" x14ac:dyDescent="0.35">
      <c r="A6" s="28" t="s">
        <v>212</v>
      </c>
      <c r="B6" s="47" t="s">
        <v>202</v>
      </c>
      <c r="C6" s="12"/>
      <c r="D6" s="5"/>
      <c r="E6" s="85"/>
      <c r="F6" s="85"/>
      <c r="G6" s="85"/>
      <c r="H6" s="85"/>
      <c r="I6" s="85"/>
      <c r="J6" s="68" t="str">
        <f>"Uncertainty Adjusted Impact ("&amp;IF(Result_type="Aggregate Impact","MWh/hr)- Percentiles","kWh/hr)- Percentiles")</f>
        <v>Uncertainty Adjusted Impact (kWh/hr)- Percentiles</v>
      </c>
      <c r="K6" s="69"/>
      <c r="L6" s="69"/>
      <c r="M6" s="69"/>
      <c r="N6" s="70"/>
    </row>
    <row r="7" spans="1:17" ht="39" customHeight="1" thickBot="1" x14ac:dyDescent="0.35">
      <c r="A7" s="5"/>
      <c r="B7" s="5"/>
      <c r="C7" s="5"/>
      <c r="D7" s="5"/>
      <c r="E7" s="86"/>
      <c r="F7" s="86"/>
      <c r="G7" s="86"/>
      <c r="H7" s="86"/>
      <c r="I7" s="86"/>
      <c r="J7" s="71" t="s">
        <v>229</v>
      </c>
      <c r="K7" s="71" t="s">
        <v>230</v>
      </c>
      <c r="L7" s="71" t="s">
        <v>231</v>
      </c>
      <c r="M7" s="71" t="s">
        <v>232</v>
      </c>
      <c r="N7" s="72" t="s">
        <v>233</v>
      </c>
    </row>
    <row r="8" spans="1:17" ht="17.25" customHeight="1" thickBot="1" x14ac:dyDescent="0.35">
      <c r="A8" s="29" t="s">
        <v>6</v>
      </c>
      <c r="B8" s="27" t="s">
        <v>1</v>
      </c>
      <c r="C8" s="8"/>
      <c r="D8" s="8"/>
      <c r="E8" s="61">
        <v>1</v>
      </c>
      <c r="F8" s="62">
        <f>IF(Enrolled=0,"",DGET(data,"Ref_hr1",_xlnm.Criteria))</f>
        <v>0.45482072234153748</v>
      </c>
      <c r="G8" s="62">
        <f t="shared" ref="G8:G31" si="0">IF(Enrolled=0,"",F8-H8)</f>
        <v>0.49314084649085999</v>
      </c>
      <c r="H8" s="62">
        <f>IF(Enrolled=0,"",DGET(data,"Pctile50_hr1",_xlnm.Criteria))</f>
        <v>-3.832012414932251E-2</v>
      </c>
      <c r="I8" s="62">
        <f>IF(Enrolled=0,"",DGET(data,"Temp_hr1",_xlnm.Criteria))</f>
        <v>67.9708251953125</v>
      </c>
      <c r="J8" s="63">
        <f>IF(Enrolled=0,"",DGET(data,"Pctile10_hr1",_xlnm.Criteria))</f>
        <v>-4.9785580486059189E-2</v>
      </c>
      <c r="K8" s="63">
        <f>IF(Enrolled=0,"",DGET(data,"Pctile30_hr1",_xlnm.Criteria))</f>
        <v>-4.3011698871850967E-2</v>
      </c>
      <c r="L8" s="63">
        <f>IF(Enrolled=0,"",DGET(data,"Pctile50_hr1",_xlnm.Criteria))</f>
        <v>-3.832012414932251E-2</v>
      </c>
      <c r="M8" s="63">
        <f>IF(Enrolled=0,"",DGET(data,"Pctile70_hr1",_xlnm.Criteria))</f>
        <v>-3.3628556877374649E-2</v>
      </c>
      <c r="N8" s="63">
        <f>IF(Enrolled=0,"",DGET(data,"Pctile90_hr1",_xlnm.Criteria))</f>
        <v>-2.685466967523098E-2</v>
      </c>
      <c r="P8" s="58"/>
      <c r="Q8" s="59"/>
    </row>
    <row r="9" spans="1:17" ht="17.25" customHeight="1" thickBot="1" x14ac:dyDescent="0.35">
      <c r="A9" s="28" t="s">
        <v>199</v>
      </c>
      <c r="B9" s="47" t="s">
        <v>1</v>
      </c>
      <c r="C9" s="10"/>
      <c r="D9" s="10"/>
      <c r="E9" s="61">
        <v>2</v>
      </c>
      <c r="F9" s="62">
        <f>IF(Enrolled=0,"",DGET(data,"Ref_hr2",_xlnm.Criteria))</f>
        <v>0.39544156193733215</v>
      </c>
      <c r="G9" s="62">
        <f t="shared" si="0"/>
        <v>0.43011310696601868</v>
      </c>
      <c r="H9" s="62">
        <f>IF(Enrolled=0,"",DGET(data,"Pctile50_hr2",_xlnm.Criteria))</f>
        <v>-3.4671545028686523E-2</v>
      </c>
      <c r="I9" s="62">
        <f>IF(Enrolled=0,"",DGET(data,"Temp_hr2",_xlnm.Criteria))</f>
        <v>66.770004272460938</v>
      </c>
      <c r="J9" s="63">
        <f>IF(Enrolled=0,"",DGET(data,"Pctile10_hr2",_xlnm.Criteria))</f>
        <v>-4.469883069396019E-2</v>
      </c>
      <c r="K9" s="63">
        <f>IF(Enrolled=0,"",DGET(data,"Pctile30_hr2",_xlnm.Criteria))</f>
        <v>-3.8774628192186356E-2</v>
      </c>
      <c r="L9" s="63">
        <f>IF(Enrolled=0,"",DGET(data,"Pctile50_hr2",_xlnm.Criteria))</f>
        <v>-3.4671545028686523E-2</v>
      </c>
      <c r="M9" s="63">
        <f>IF(Enrolled=0,"",DGET(data,"Pctile70_hr2",_xlnm.Criteria))</f>
        <v>-3.0568458139896393E-2</v>
      </c>
      <c r="N9" s="63">
        <f>IF(Enrolled=0,"",DGET(data,"Pctile90_hr2",_xlnm.Criteria))</f>
        <v>-2.4644259363412857E-2</v>
      </c>
      <c r="P9" s="58"/>
      <c r="Q9" s="59"/>
    </row>
    <row r="10" spans="1:17" ht="17.25" customHeight="1" x14ac:dyDescent="0.3">
      <c r="D10" s="12"/>
      <c r="E10" s="61">
        <v>3</v>
      </c>
      <c r="F10" s="62">
        <f>IF(Enrolled=0,"",DGET(data,"Ref_hr3",_xlnm.Criteria))</f>
        <v>0.35912841558456421</v>
      </c>
      <c r="G10" s="62">
        <f t="shared" si="0"/>
        <v>0.38485542684793472</v>
      </c>
      <c r="H10" s="62">
        <f>IF(Enrolled=0,"",DGET(data,"Pctile50_hr3",_xlnm.Criteria))</f>
        <v>-2.5727011263370514E-2</v>
      </c>
      <c r="I10" s="62">
        <f>IF(Enrolled=0,"",DGET(data,"Temp_hr3",_xlnm.Criteria))</f>
        <v>65.936492919921875</v>
      </c>
      <c r="J10" s="63">
        <f>IF(Enrolled=0,"",DGET(data,"Pctile10_hr3",_xlnm.Criteria))</f>
        <v>-3.4790299832820892E-2</v>
      </c>
      <c r="K10" s="63">
        <f>IF(Enrolled=0,"",DGET(data,"Pctile30_hr3",_xlnm.Criteria))</f>
        <v>-2.9435634613037109E-2</v>
      </c>
      <c r="L10" s="63">
        <f>IF(Enrolled=0,"",DGET(data,"Pctile50_hr3",_xlnm.Criteria))</f>
        <v>-2.5727011263370514E-2</v>
      </c>
      <c r="M10" s="63">
        <f>IF(Enrolled=0,"",DGET(data,"Pctile70_hr3",_xlnm.Criteria))</f>
        <v>-2.2018386051058769E-2</v>
      </c>
      <c r="N10" s="63">
        <f>IF(Enrolled=0,"",DGET(data,"Pctile90_hr3",_xlnm.Criteria))</f>
        <v>-1.6663722693920135E-2</v>
      </c>
      <c r="P10" s="58"/>
      <c r="Q10" s="59"/>
    </row>
    <row r="11" spans="1:17" ht="17.25" customHeight="1" x14ac:dyDescent="0.3">
      <c r="A11" s="43"/>
      <c r="B11" s="64" t="str">
        <f>IF(Pass=0,"Results are confidential for the selected LCA or CARE group","")</f>
        <v/>
      </c>
      <c r="C11" s="13"/>
      <c r="D11" s="13"/>
      <c r="E11" s="61">
        <v>4</v>
      </c>
      <c r="F11" s="62">
        <f>IF(Enrolled=0,"",DGET(data,"Ref_hr4",_xlnm.Criteria))</f>
        <v>0.34183844923973083</v>
      </c>
      <c r="G11" s="62">
        <f t="shared" si="0"/>
        <v>0.36186057515442371</v>
      </c>
      <c r="H11" s="62">
        <f>IF(Enrolled=0,"",DGET(data,"Pctile50_hr4",_xlnm.Criteria))</f>
        <v>-2.0022125914692879E-2</v>
      </c>
      <c r="I11" s="62">
        <f>IF(Enrolled=0,"",DGET(data,"Temp_hr4",_xlnm.Criteria))</f>
        <v>65.027053833007813</v>
      </c>
      <c r="J11" s="63">
        <f>IF(Enrolled=0,"",DGET(data,"Pctile10_hr4",_xlnm.Criteria))</f>
        <v>-2.8764991089701653E-2</v>
      </c>
      <c r="K11" s="63">
        <f>IF(Enrolled=0,"",DGET(data,"Pctile30_hr4",_xlnm.Criteria))</f>
        <v>-2.3599635809659958E-2</v>
      </c>
      <c r="L11" s="63">
        <f>IF(Enrolled=0,"",DGET(data,"Pctile50_hr4",_xlnm.Criteria))</f>
        <v>-2.0022125914692879E-2</v>
      </c>
      <c r="M11" s="63">
        <f>IF(Enrolled=0,"",DGET(data,"Pctile70_hr4",_xlnm.Criteria))</f>
        <v>-1.64446160197258E-2</v>
      </c>
      <c r="N11" s="63">
        <f>IF(Enrolled=0,"",DGET(data,"Pctile90_hr4",_xlnm.Criteria))</f>
        <v>-1.1279260739684105E-2</v>
      </c>
      <c r="P11" s="58"/>
      <c r="Q11" s="59"/>
    </row>
    <row r="12" spans="1:17" ht="17.25" customHeight="1" x14ac:dyDescent="0.3">
      <c r="C12" s="13"/>
      <c r="D12" s="13"/>
      <c r="E12" s="61">
        <v>5</v>
      </c>
      <c r="F12" s="62">
        <f>IF(Enrolled=0,"",DGET(data,"Ref_hr5",_xlnm.Criteria))</f>
        <v>0.33398193120956421</v>
      </c>
      <c r="G12" s="62">
        <f t="shared" si="0"/>
        <v>0.35066400654613972</v>
      </c>
      <c r="H12" s="62">
        <f>IF(Enrolled=0,"",DGET(data,"Pctile50_hr5",_xlnm.Criteria))</f>
        <v>-1.6682075336575508E-2</v>
      </c>
      <c r="I12" s="62">
        <f>IF(Enrolled=0,"",DGET(data,"Temp_hr5",_xlnm.Criteria))</f>
        <v>64.403938293457031</v>
      </c>
      <c r="J12" s="63">
        <f>IF(Enrolled=0,"",DGET(data,"Pctile10_hr5",_xlnm.Criteria))</f>
        <v>-2.4904618039727211E-2</v>
      </c>
      <c r="K12" s="63">
        <f>IF(Enrolled=0,"",DGET(data,"Pctile30_hr5",_xlnm.Criteria))</f>
        <v>-2.0046673715114594E-2</v>
      </c>
      <c r="L12" s="63">
        <f>IF(Enrolled=0,"",DGET(data,"Pctile50_hr5",_xlnm.Criteria))</f>
        <v>-1.6682075336575508E-2</v>
      </c>
      <c r="M12" s="63">
        <f>IF(Enrolled=0,"",DGET(data,"Pctile70_hr5",_xlnm.Criteria))</f>
        <v>-1.3317477889358997E-2</v>
      </c>
      <c r="N12" s="63">
        <f>IF(Enrolled=0,"",DGET(data,"Pctile90_hr5",_xlnm.Criteria))</f>
        <v>-8.4595326334238052E-3</v>
      </c>
      <c r="P12" s="58"/>
      <c r="Q12" s="59"/>
    </row>
    <row r="13" spans="1:17" ht="17.25" customHeight="1" x14ac:dyDescent="0.25">
      <c r="D13" s="5"/>
      <c r="E13" s="61">
        <v>6</v>
      </c>
      <c r="F13" s="62">
        <f>IF(Enrolled=0,"",DGET(data,"Ref_hr6",_xlnm.Criteria))</f>
        <v>0.35041892528533936</v>
      </c>
      <c r="G13" s="62">
        <f t="shared" si="0"/>
        <v>0.3657371373847127</v>
      </c>
      <c r="H13" s="62">
        <f>IF(Enrolled=0,"",DGET(data,"Pctile50_hr6",_xlnm.Criteria))</f>
        <v>-1.5318212099373341E-2</v>
      </c>
      <c r="I13" s="62">
        <f>IF(Enrolled=0,"",DGET(data,"Temp_hr6",_xlnm.Criteria))</f>
        <v>63.854171752929688</v>
      </c>
      <c r="J13" s="63">
        <f>IF(Enrolled=0,"",DGET(data,"Pctile10_hr6",_xlnm.Criteria))</f>
        <v>-2.314591221511364E-2</v>
      </c>
      <c r="K13" s="63">
        <f>IF(Enrolled=0,"",DGET(data,"Pctile30_hr6",_xlnm.Criteria))</f>
        <v>-1.8521243706345558E-2</v>
      </c>
      <c r="L13" s="63">
        <f>IF(Enrolled=0,"",DGET(data,"Pctile50_hr6",_xlnm.Criteria))</f>
        <v>-1.5318212099373341E-2</v>
      </c>
      <c r="M13" s="63">
        <f>IF(Enrolled=0,"",DGET(data,"Pctile70_hr6",_xlnm.Criteria))</f>
        <v>-1.2115180492401123E-2</v>
      </c>
      <c r="N13" s="63">
        <f>IF(Enrolled=0,"",DGET(data,"Pctile90_hr6",_xlnm.Criteria))</f>
        <v>-7.4905115179717541E-3</v>
      </c>
      <c r="P13" s="58"/>
      <c r="Q13" s="59"/>
    </row>
    <row r="14" spans="1:17" ht="14" x14ac:dyDescent="0.25">
      <c r="D14" s="5"/>
      <c r="E14" s="61">
        <v>7</v>
      </c>
      <c r="F14" s="62">
        <f>IF(Enrolled=0,"",DGET(data,"Ref_hr7",_xlnm.Criteria))</f>
        <v>0.39771300554275513</v>
      </c>
      <c r="G14" s="62">
        <f t="shared" si="0"/>
        <v>0.41492021828889847</v>
      </c>
      <c r="H14" s="62">
        <f>IF(Enrolled=0,"",DGET(data,"Pctile50_hr7",_xlnm.Criteria))</f>
        <v>-1.7207212746143341E-2</v>
      </c>
      <c r="I14" s="62">
        <f>IF(Enrolled=0,"",DGET(data,"Temp_hr7",_xlnm.Criteria))</f>
        <v>63.279441833496094</v>
      </c>
      <c r="J14" s="63">
        <f>IF(Enrolled=0,"",DGET(data,"Pctile10_hr7",_xlnm.Criteria))</f>
        <v>-2.4795068427920341E-2</v>
      </c>
      <c r="K14" s="63">
        <f>IF(Enrolled=0,"",DGET(data,"Pctile30_hr7",_xlnm.Criteria))</f>
        <v>-2.0312102511525154E-2</v>
      </c>
      <c r="L14" s="63">
        <f>IF(Enrolled=0,"",DGET(data,"Pctile50_hr7",_xlnm.Criteria))</f>
        <v>-1.7207212746143341E-2</v>
      </c>
      <c r="M14" s="63">
        <f>IF(Enrolled=0,"",DGET(data,"Pctile70_hr7",_xlnm.Criteria))</f>
        <v>-1.4102323912084103E-2</v>
      </c>
      <c r="N14" s="63">
        <f>IF(Enrolled=0,"",DGET(data,"Pctile90_hr7",_xlnm.Criteria))</f>
        <v>-9.6193579956889153E-3</v>
      </c>
      <c r="P14" s="58"/>
      <c r="Q14" s="59"/>
    </row>
    <row r="15" spans="1:17" ht="14" x14ac:dyDescent="0.3">
      <c r="A15" s="14"/>
      <c r="C15" s="5"/>
      <c r="D15" s="5"/>
      <c r="E15" s="61">
        <v>8</v>
      </c>
      <c r="F15" s="62">
        <f>IF(Enrolled=0,"",DGET(data,"Ref_hr8",_xlnm.Criteria))</f>
        <v>0.44887185096740723</v>
      </c>
      <c r="G15" s="62">
        <f t="shared" si="0"/>
        <v>0.45711722690612078</v>
      </c>
      <c r="H15" s="62">
        <f>IF(Enrolled=0,"",DGET(data,"Pctile50_hr8",_xlnm.Criteria))</f>
        <v>-8.2453759387135506E-3</v>
      </c>
      <c r="I15" s="62">
        <f>IF(Enrolled=0,"",DGET(data,"Temp_hr8",_xlnm.Criteria))</f>
        <v>62.927978515625</v>
      </c>
      <c r="J15" s="63">
        <f>IF(Enrolled=0,"",DGET(data,"Pctile10_hr8",_xlnm.Criteria))</f>
        <v>-1.6880180686712265E-2</v>
      </c>
      <c r="K15" s="63">
        <f>IF(Enrolled=0,"",DGET(data,"Pctile30_hr8",_xlnm.Criteria))</f>
        <v>-1.1778667569160461E-2</v>
      </c>
      <c r="L15" s="63">
        <f>IF(Enrolled=0,"",DGET(data,"Pctile50_hr8",_xlnm.Criteria))</f>
        <v>-8.2453759387135506E-3</v>
      </c>
      <c r="M15" s="63">
        <f>IF(Enrolled=0,"",DGET(data,"Pctile70_hr8",_xlnm.Criteria))</f>
        <v>-4.712084773927927E-3</v>
      </c>
      <c r="N15" s="63">
        <f>IF(Enrolled=0,"",DGET(data,"Pctile90_hr8",_xlnm.Criteria))</f>
        <v>3.8942674291320145E-4</v>
      </c>
      <c r="P15" s="58"/>
      <c r="Q15" s="59"/>
    </row>
    <row r="16" spans="1:17" ht="14" x14ac:dyDescent="0.25">
      <c r="C16" s="5"/>
      <c r="D16" s="5"/>
      <c r="E16" s="61">
        <v>9</v>
      </c>
      <c r="F16" s="62">
        <f>IF(Enrolled=0,"",DGET(data,"Ref_hr9",_xlnm.Criteria))</f>
        <v>0.44397106766700745</v>
      </c>
      <c r="G16" s="62">
        <f t="shared" si="0"/>
        <v>0.45092739071696997</v>
      </c>
      <c r="H16" s="62">
        <f>IF(Enrolled=0,"",DGET(data,"Pctile50_hr9",_xlnm.Criteria))</f>
        <v>-6.9563230499625206E-3</v>
      </c>
      <c r="I16" s="62">
        <f>IF(Enrolled=0,"",DGET(data,"Temp_hr9",_xlnm.Criteria))</f>
        <v>65.257759094238281</v>
      </c>
      <c r="J16" s="63">
        <f>IF(Enrolled=0,"",DGET(data,"Pctile10_hr9",_xlnm.Criteria))</f>
        <v>-1.6621313989162445E-2</v>
      </c>
      <c r="K16" s="63">
        <f>IF(Enrolled=0,"",DGET(data,"Pctile30_hr9",_xlnm.Criteria))</f>
        <v>-1.0911159217357635E-2</v>
      </c>
      <c r="L16" s="63">
        <f>IF(Enrolled=0,"",DGET(data,"Pctile50_hr9",_xlnm.Criteria))</f>
        <v>-6.9563230499625206E-3</v>
      </c>
      <c r="M16" s="63">
        <f>IF(Enrolled=0,"",DGET(data,"Pctile70_hr9",_xlnm.Criteria))</f>
        <v>-3.0014871153980494E-3</v>
      </c>
      <c r="N16" s="63">
        <f>IF(Enrolled=0,"",DGET(data,"Pctile90_hr9",_xlnm.Criteria))</f>
        <v>2.7086681220680475E-3</v>
      </c>
      <c r="P16" s="58"/>
      <c r="Q16" s="59"/>
    </row>
    <row r="17" spans="3:23" ht="14" x14ac:dyDescent="0.25">
      <c r="C17" s="5"/>
      <c r="D17" s="5"/>
      <c r="E17" s="61">
        <v>10</v>
      </c>
      <c r="F17" s="62">
        <f>IF(Enrolled=0,"",DGET(data,"Ref_hr10",_xlnm.Criteria))</f>
        <v>0.44274052977561951</v>
      </c>
      <c r="G17" s="62">
        <f t="shared" si="0"/>
        <v>0.44398998632095754</v>
      </c>
      <c r="H17" s="62">
        <f>IF(Enrolled=0,"",DGET(data,"Pctile50_hr10",_xlnm.Criteria))</f>
        <v>-1.2494565453380346E-3</v>
      </c>
      <c r="I17" s="62">
        <f>IF(Enrolled=0,"",DGET(data,"Temp_hr10",_xlnm.Criteria))</f>
        <v>68.624099731445313</v>
      </c>
      <c r="J17" s="63">
        <f>IF(Enrolled=0,"",DGET(data,"Pctile10_hr10",_xlnm.Criteria))</f>
        <v>-1.1726237833499908E-2</v>
      </c>
      <c r="K17" s="63">
        <f>IF(Enrolled=0,"",DGET(data,"Pctile30_hr10",_xlnm.Criteria))</f>
        <v>-5.5364700965583324E-3</v>
      </c>
      <c r="L17" s="63">
        <f>IF(Enrolled=0,"",DGET(data,"Pctile50_hr10",_xlnm.Criteria))</f>
        <v>-1.2494565453380346E-3</v>
      </c>
      <c r="M17" s="63">
        <f>IF(Enrolled=0,"",DGET(data,"Pctile70_hr10",_xlnm.Criteria))</f>
        <v>3.0375574715435505E-3</v>
      </c>
      <c r="N17" s="63">
        <f>IF(Enrolled=0,"",DGET(data,"Pctile90_hr10",_xlnm.Criteria))</f>
        <v>9.2273252084851265E-3</v>
      </c>
      <c r="P17" s="58"/>
      <c r="Q17" s="59"/>
    </row>
    <row r="18" spans="3:23" ht="14" x14ac:dyDescent="0.25">
      <c r="C18" s="5"/>
      <c r="D18" s="5"/>
      <c r="E18" s="61">
        <v>11</v>
      </c>
      <c r="F18" s="62">
        <f>IF(Enrolled=0,"",DGET(data,"Ref_hr11",_xlnm.Criteria))</f>
        <v>0.44683116674423218</v>
      </c>
      <c r="G18" s="62">
        <f t="shared" si="0"/>
        <v>0.44702435897488613</v>
      </c>
      <c r="H18" s="62">
        <f>IF(Enrolled=0,"",DGET(data,"Pctile50_hr11",_xlnm.Criteria))</f>
        <v>-1.9319223065394908E-4</v>
      </c>
      <c r="I18" s="62">
        <f>IF(Enrolled=0,"",DGET(data,"Temp_hr11",_xlnm.Criteria))</f>
        <v>72.539237976074219</v>
      </c>
      <c r="J18" s="63">
        <f>IF(Enrolled=0,"",DGET(data,"Pctile10_hr11",_xlnm.Criteria))</f>
        <v>-1.0901032947003841E-2</v>
      </c>
      <c r="K18" s="63">
        <f>IF(Enrolled=0,"",DGET(data,"Pctile30_hr11",_xlnm.Criteria))</f>
        <v>-4.5747542753815651E-3</v>
      </c>
      <c r="L18" s="63">
        <f>IF(Enrolled=0,"",DGET(data,"Pctile50_hr11",_xlnm.Criteria))</f>
        <v>-1.9319223065394908E-4</v>
      </c>
      <c r="M18" s="63">
        <f>IF(Enrolled=0,"",DGET(data,"Pctile70_hr11",_xlnm.Criteria))</f>
        <v>4.1883694939315319E-3</v>
      </c>
      <c r="N18" s="63">
        <f>IF(Enrolled=0,"",DGET(data,"Pctile90_hr11",_xlnm.Criteria))</f>
        <v>1.051464956253767E-2</v>
      </c>
      <c r="P18" s="58"/>
      <c r="Q18" s="59"/>
      <c r="S18" s="31"/>
      <c r="T18" s="31"/>
      <c r="U18" s="31"/>
      <c r="V18" s="31"/>
      <c r="W18" s="31"/>
    </row>
    <row r="19" spans="3:23" ht="14" x14ac:dyDescent="0.25">
      <c r="C19" s="5"/>
      <c r="D19" s="5"/>
      <c r="E19" s="61">
        <v>12</v>
      </c>
      <c r="F19" s="62">
        <f>IF(Enrolled=0,"",DGET(data,"Ref_hr12",_xlnm.Criteria))</f>
        <v>0.46295610070228577</v>
      </c>
      <c r="G19" s="62">
        <f t="shared" si="0"/>
        <v>0.46033319737762213</v>
      </c>
      <c r="H19" s="62">
        <f>IF(Enrolled=0,"",DGET(data,"Pctile50_hr12",_xlnm.Criteria))</f>
        <v>2.6229033246636391E-3</v>
      </c>
      <c r="I19" s="62">
        <f>IF(Enrolled=0,"",DGET(data,"Temp_hr12",_xlnm.Criteria))</f>
        <v>76.376441955566406</v>
      </c>
      <c r="J19" s="63">
        <f>IF(Enrolled=0,"",DGET(data,"Pctile10_hr12",_xlnm.Criteria))</f>
        <v>-7.832629606127739E-3</v>
      </c>
      <c r="K19" s="63">
        <f>IF(Enrolled=0,"",DGET(data,"Pctile30_hr12",_xlnm.Criteria))</f>
        <v>-1.6554157482460141E-3</v>
      </c>
      <c r="L19" s="63">
        <f>IF(Enrolled=0,"",DGET(data,"Pctile50_hr12",_xlnm.Criteria))</f>
        <v>2.6229033246636391E-3</v>
      </c>
      <c r="M19" s="63">
        <f>IF(Enrolled=0,"",DGET(data,"Pctile70_hr12",_xlnm.Criteria))</f>
        <v>6.9012227468192577E-3</v>
      </c>
      <c r="N19" s="63">
        <f>IF(Enrolled=0,"",DGET(data,"Pctile90_hr12",_xlnm.Criteria))</f>
        <v>1.3078435324132442E-2</v>
      </c>
      <c r="P19" s="58"/>
      <c r="Q19" s="59"/>
      <c r="S19" s="31"/>
      <c r="T19" s="31"/>
      <c r="U19" s="31"/>
      <c r="V19" s="31"/>
      <c r="W19" s="31"/>
    </row>
    <row r="20" spans="3:23" ht="14" x14ac:dyDescent="0.25">
      <c r="C20" s="5"/>
      <c r="D20" s="5"/>
      <c r="E20" s="61">
        <v>13</v>
      </c>
      <c r="F20" s="62">
        <f>IF(Enrolled=0,"",DGET(data,"Ref_hr13",_xlnm.Criteria))</f>
        <v>0.49037289619445801</v>
      </c>
      <c r="G20" s="62">
        <f t="shared" si="0"/>
        <v>0.48259861720725894</v>
      </c>
      <c r="H20" s="62">
        <f>IF(Enrolled=0,"",DGET(data,"Pctile50_hr13",_xlnm.Criteria))</f>
        <v>7.7742789871990681E-3</v>
      </c>
      <c r="I20" s="62">
        <f>IF(Enrolled=0,"",DGET(data,"Temp_hr13",_xlnm.Criteria))</f>
        <v>79.810012817382813</v>
      </c>
      <c r="J20" s="63">
        <f>IF(Enrolled=0,"",DGET(data,"Pctile10_hr13",_xlnm.Criteria))</f>
        <v>-3.5590599291026592E-3</v>
      </c>
      <c r="K20" s="63">
        <f>IF(Enrolled=0,"",DGET(data,"Pctile30_hr13",_xlnm.Criteria))</f>
        <v>3.1367682386189699E-3</v>
      </c>
      <c r="L20" s="63">
        <f>IF(Enrolled=0,"",DGET(data,"Pctile50_hr13",_xlnm.Criteria))</f>
        <v>7.7742789871990681E-3</v>
      </c>
      <c r="M20" s="63">
        <f>IF(Enrolled=0,"",DGET(data,"Pctile70_hr13",_xlnm.Criteria))</f>
        <v>1.2411789037287235E-2</v>
      </c>
      <c r="N20" s="63">
        <f>IF(Enrolled=0,"",DGET(data,"Pctile90_hr13",_xlnm.Criteria))</f>
        <v>1.9107615575194359E-2</v>
      </c>
      <c r="P20" s="58"/>
      <c r="Q20" s="59"/>
      <c r="S20" s="31"/>
      <c r="T20" s="31"/>
      <c r="U20" s="31"/>
      <c r="V20" s="31"/>
      <c r="W20" s="31"/>
    </row>
    <row r="21" spans="3:23" ht="14" x14ac:dyDescent="0.25">
      <c r="C21" s="5"/>
      <c r="D21" s="5"/>
      <c r="E21" s="61">
        <v>14</v>
      </c>
      <c r="F21" s="62">
        <f>IF(Enrolled=0,"",DGET(data,"Ref_hr14",_xlnm.Criteria))</f>
        <v>0.51177489757537842</v>
      </c>
      <c r="G21" s="62">
        <f t="shared" si="0"/>
        <v>0.50109414383769035</v>
      </c>
      <c r="H21" s="62">
        <f>IF(Enrolled=0,"",DGET(data,"Pctile50_hr14",_xlnm.Criteria))</f>
        <v>1.0680753737688065E-2</v>
      </c>
      <c r="I21" s="62">
        <f>IF(Enrolled=0,"",DGET(data,"Temp_hr14",_xlnm.Criteria))</f>
        <v>82.8406982421875</v>
      </c>
      <c r="J21" s="63">
        <f>IF(Enrolled=0,"",DGET(data,"Pctile10_hr14",_xlnm.Criteria))</f>
        <v>-1.596605870872736E-3</v>
      </c>
      <c r="K21" s="63">
        <f>IF(Enrolled=0,"",DGET(data,"Pctile30_hr14",_xlnm.Criteria))</f>
        <v>5.6569580920040607E-3</v>
      </c>
      <c r="L21" s="63">
        <f>IF(Enrolled=0,"",DGET(data,"Pctile50_hr14",_xlnm.Criteria))</f>
        <v>1.0680753737688065E-2</v>
      </c>
      <c r="M21" s="63">
        <f>IF(Enrolled=0,"",DGET(data,"Pctile70_hr14",_xlnm.Criteria))</f>
        <v>1.5704549849033356E-2</v>
      </c>
      <c r="N21" s="63">
        <f>IF(Enrolled=0,"",DGET(data,"Pctile90_hr14",_xlnm.Criteria))</f>
        <v>2.2958114743232727E-2</v>
      </c>
      <c r="P21" s="58"/>
      <c r="Q21" s="59"/>
      <c r="S21" s="31"/>
      <c r="T21" s="31"/>
      <c r="U21" s="31"/>
      <c r="V21" s="31"/>
      <c r="W21" s="31"/>
    </row>
    <row r="22" spans="3:23" ht="14" x14ac:dyDescent="0.25">
      <c r="C22" s="5"/>
      <c r="D22" s="5"/>
      <c r="E22" s="61">
        <v>15</v>
      </c>
      <c r="F22" s="62">
        <f>IF(Enrolled=0,"",DGET(data,"Ref_hr15",_xlnm.Criteria))</f>
        <v>0.53358650207519531</v>
      </c>
      <c r="G22" s="62">
        <f t="shared" si="0"/>
        <v>0.52244048751890659</v>
      </c>
      <c r="H22" s="62">
        <f>IF(Enrolled=0,"",DGET(data,"Pctile50_hr15",_xlnm.Criteria))</f>
        <v>1.1146014556288719E-2</v>
      </c>
      <c r="I22" s="62">
        <f>IF(Enrolled=0,"",DGET(data,"Temp_hr15",_xlnm.Criteria))</f>
        <v>85.101333618164063</v>
      </c>
      <c r="J22" s="63">
        <f>IF(Enrolled=0,"",DGET(data,"Pctile10_hr15",_xlnm.Criteria))</f>
        <v>-1.4829891733825207E-3</v>
      </c>
      <c r="K22" s="63">
        <f>IF(Enrolled=0,"",DGET(data,"Pctile30_hr15",_xlnm.Criteria))</f>
        <v>5.9783286415040493E-3</v>
      </c>
      <c r="L22" s="63">
        <f>IF(Enrolled=0,"",DGET(data,"Pctile50_hr15",_xlnm.Criteria))</f>
        <v>1.1146014556288719E-2</v>
      </c>
      <c r="M22" s="63">
        <f>IF(Enrolled=0,"",DGET(data,"Pctile70_hr15",_xlnm.Criteria))</f>
        <v>1.6313701868057251E-2</v>
      </c>
      <c r="N22" s="63">
        <f>IF(Enrolled=0,"",DGET(data,"Pctile90_hr15",_xlnm.Criteria))</f>
        <v>2.3775018751621246E-2</v>
      </c>
      <c r="P22" s="58"/>
      <c r="Q22" s="59"/>
      <c r="S22" s="31"/>
      <c r="T22" s="31"/>
      <c r="U22" s="31"/>
      <c r="V22" s="31"/>
      <c r="W22" s="31"/>
    </row>
    <row r="23" spans="3:23" ht="14" x14ac:dyDescent="0.25">
      <c r="C23" s="5"/>
      <c r="D23" s="5"/>
      <c r="E23" s="61">
        <v>16</v>
      </c>
      <c r="F23" s="62">
        <f>IF(Enrolled=0,"",DGET(data,"Ref_hr16",_xlnm.Criteria))</f>
        <v>0.56736522912979126</v>
      </c>
      <c r="G23" s="62">
        <f t="shared" si="0"/>
        <v>0.54395501874387264</v>
      </c>
      <c r="H23" s="62">
        <f>IF(Enrolled=0,"",DGET(data,"Pctile50_hr16",_xlnm.Criteria))</f>
        <v>2.3410210385918617E-2</v>
      </c>
      <c r="I23" s="62">
        <f>IF(Enrolled=0,"",DGET(data,"Temp_hr16",_xlnm.Criteria))</f>
        <v>86.662223815917969</v>
      </c>
      <c r="J23" s="63">
        <f>IF(Enrolled=0,"",DGET(data,"Pctile10_hr16",_xlnm.Criteria))</f>
        <v>1.0983581654727459E-2</v>
      </c>
      <c r="K23" s="63">
        <f>IF(Enrolled=0,"",DGET(data,"Pctile30_hr16",_xlnm.Criteria))</f>
        <v>1.8325334414839745E-2</v>
      </c>
      <c r="L23" s="63">
        <f>IF(Enrolled=0,"",DGET(data,"Pctile50_hr16",_xlnm.Criteria))</f>
        <v>2.3410210385918617E-2</v>
      </c>
      <c r="M23" s="63">
        <f>IF(Enrolled=0,"",DGET(data,"Pctile70_hr16",_xlnm.Criteria))</f>
        <v>2.849508635699749E-2</v>
      </c>
      <c r="N23" s="63">
        <f>IF(Enrolled=0,"",DGET(data,"Pctile90_hr16",_xlnm.Criteria))</f>
        <v>3.5836838185787201E-2</v>
      </c>
      <c r="P23" s="58"/>
      <c r="Q23" s="59"/>
      <c r="S23" s="31"/>
      <c r="T23" s="31"/>
      <c r="U23" s="31"/>
      <c r="V23" s="31"/>
      <c r="W23" s="31"/>
    </row>
    <row r="24" spans="3:23" ht="14" x14ac:dyDescent="0.25">
      <c r="C24" s="5"/>
      <c r="D24" s="5"/>
      <c r="E24" s="61">
        <v>17</v>
      </c>
      <c r="F24" s="62">
        <f>IF(Enrolled=0,"",DGET(data,"Ref_hr17",_xlnm.Criteria))</f>
        <v>0.6193314790725708</v>
      </c>
      <c r="G24" s="62">
        <f t="shared" si="0"/>
        <v>0.59624846093356609</v>
      </c>
      <c r="H24" s="62">
        <f>IF(Enrolled=0,"",DGET(data,"Pctile50_hr17",_xlnm.Criteria))</f>
        <v>2.3083018139004707E-2</v>
      </c>
      <c r="I24" s="62">
        <f>IF(Enrolled=0,"",DGET(data,"Temp_hr17",_xlnm.Criteria))</f>
        <v>87.136184692382813</v>
      </c>
      <c r="J24" s="63">
        <f>IF(Enrolled=0,"",DGET(data,"Pctile10_hr17",_xlnm.Criteria))</f>
        <v>1.0194496251642704E-2</v>
      </c>
      <c r="K24" s="63">
        <f>IF(Enrolled=0,"",DGET(data,"Pctile30_hr17",_xlnm.Criteria))</f>
        <v>1.780913770198822E-2</v>
      </c>
      <c r="L24" s="63">
        <f>IF(Enrolled=0,"",DGET(data,"Pctile50_hr17",_xlnm.Criteria))</f>
        <v>2.3083018139004707E-2</v>
      </c>
      <c r="M24" s="63">
        <f>IF(Enrolled=0,"",DGET(data,"Pctile70_hr17",_xlnm.Criteria))</f>
        <v>2.8356894850730896E-2</v>
      </c>
      <c r="N24" s="63">
        <f>IF(Enrolled=0,"",DGET(data,"Pctile90_hr17",_xlnm.Criteria))</f>
        <v>3.5971537232398987E-2</v>
      </c>
      <c r="P24" s="58"/>
      <c r="Q24" s="59"/>
      <c r="S24" s="31"/>
      <c r="T24" s="31"/>
      <c r="U24" s="31"/>
      <c r="V24" s="31"/>
      <c r="W24" s="31"/>
    </row>
    <row r="25" spans="3:23" ht="14" x14ac:dyDescent="0.25">
      <c r="C25" s="5"/>
      <c r="D25" s="5"/>
      <c r="E25" s="61">
        <v>18</v>
      </c>
      <c r="F25" s="62">
        <f>IF(Enrolled=0,"",DGET(data,"Ref_hr18",_xlnm.Criteria))</f>
        <v>0.68293625116348267</v>
      </c>
      <c r="G25" s="62">
        <f t="shared" si="0"/>
        <v>0.65702231600880623</v>
      </c>
      <c r="H25" s="62">
        <f>IF(Enrolled=0,"",DGET(data,"Pctile50_hr18",_xlnm.Criteria))</f>
        <v>2.5913935154676437E-2</v>
      </c>
      <c r="I25" s="62">
        <f>IF(Enrolled=0,"",DGET(data,"Temp_hr18",_xlnm.Criteria))</f>
        <v>86.326103210449219</v>
      </c>
      <c r="J25" s="63">
        <f>IF(Enrolled=0,"",DGET(data,"Pctile10_hr18",_xlnm.Criteria))</f>
        <v>1.1274943128228188E-2</v>
      </c>
      <c r="K25" s="63">
        <f>IF(Enrolled=0,"",DGET(data,"Pctile30_hr18",_xlnm.Criteria))</f>
        <v>1.9923780113458633E-2</v>
      </c>
      <c r="L25" s="63">
        <f>IF(Enrolled=0,"",DGET(data,"Pctile50_hr18",_xlnm.Criteria))</f>
        <v>2.5913935154676437E-2</v>
      </c>
      <c r="M25" s="63">
        <f>IF(Enrolled=0,"",DGET(data,"Pctile70_hr18",_xlnm.Criteria))</f>
        <v>3.190409392118454E-2</v>
      </c>
      <c r="N25" s="63">
        <f>IF(Enrolled=0,"",DGET(data,"Pctile90_hr18",_xlnm.Criteria))</f>
        <v>4.0552929043769836E-2</v>
      </c>
      <c r="P25" s="58"/>
      <c r="Q25" s="59"/>
      <c r="S25" s="31"/>
      <c r="T25" s="31"/>
      <c r="U25" s="31"/>
      <c r="V25" s="31"/>
      <c r="W25" s="31"/>
    </row>
    <row r="26" spans="3:23" ht="14" x14ac:dyDescent="0.25">
      <c r="C26" s="5"/>
      <c r="D26" s="5"/>
      <c r="E26" s="61">
        <v>19</v>
      </c>
      <c r="F26" s="62">
        <f>IF(Enrolled=0,"",DGET(data,"Ref_hr19",_xlnm.Criteria))</f>
        <v>0.73208558559417725</v>
      </c>
      <c r="G26" s="62">
        <f t="shared" si="0"/>
        <v>0.70804912969470024</v>
      </c>
      <c r="H26" s="62">
        <f>IF(Enrolled=0,"",DGET(data,"Pctile50_hr19",_xlnm.Criteria))</f>
        <v>2.4036455899477005E-2</v>
      </c>
      <c r="I26" s="62">
        <f>IF(Enrolled=0,"",DGET(data,"Temp_hr19",_xlnm.Criteria))</f>
        <v>84.228019714355469</v>
      </c>
      <c r="J26" s="63">
        <f>IF(Enrolled=0,"",DGET(data,"Pctile10_hr19",_xlnm.Criteria))</f>
        <v>1.0932262986898422E-2</v>
      </c>
      <c r="K26" s="63">
        <f>IF(Enrolled=0,"",DGET(data,"Pctile30_hr19",_xlnm.Criteria))</f>
        <v>1.8674327060580254E-2</v>
      </c>
      <c r="L26" s="63">
        <f>IF(Enrolled=0,"",DGET(data,"Pctile50_hr19",_xlnm.Criteria))</f>
        <v>2.4036455899477005E-2</v>
      </c>
      <c r="M26" s="63">
        <f>IF(Enrolled=0,"",DGET(data,"Pctile70_hr19",_xlnm.Criteria))</f>
        <v>2.9398584738373756E-2</v>
      </c>
      <c r="N26" s="63">
        <f>IF(Enrolled=0,"",DGET(data,"Pctile90_hr19",_xlnm.Criteria))</f>
        <v>3.7140648812055588E-2</v>
      </c>
      <c r="P26" s="58"/>
      <c r="Q26" s="59"/>
      <c r="S26" s="31"/>
      <c r="T26" s="31"/>
      <c r="U26" s="31"/>
      <c r="V26" s="31"/>
      <c r="W26" s="31"/>
    </row>
    <row r="27" spans="3:23" ht="14" x14ac:dyDescent="0.25">
      <c r="C27" s="5"/>
      <c r="D27" s="5"/>
      <c r="E27" s="61">
        <v>20</v>
      </c>
      <c r="F27" s="62">
        <f>IF(Enrolled=0,"",DGET(data,"Ref_hr20",_xlnm.Criteria))</f>
        <v>0.74921506643295288</v>
      </c>
      <c r="G27" s="62">
        <f t="shared" si="0"/>
        <v>0.72402998991310596</v>
      </c>
      <c r="H27" s="62">
        <f>IF(Enrolled=0,"",DGET(data,"Pctile50_hr20",_xlnm.Criteria))</f>
        <v>2.5185076519846916E-2</v>
      </c>
      <c r="I27" s="62">
        <f>IF(Enrolled=0,"",DGET(data,"Temp_hr20",_xlnm.Criteria))</f>
        <v>81.111541748046875</v>
      </c>
      <c r="J27" s="63">
        <f>IF(Enrolled=0,"",DGET(data,"Pctile10_hr20",_xlnm.Criteria))</f>
        <v>9.7422078251838684E-3</v>
      </c>
      <c r="K27" s="63">
        <f>IF(Enrolled=0,"",DGET(data,"Pctile30_hr20",_xlnm.Criteria))</f>
        <v>1.8865978345274925E-2</v>
      </c>
      <c r="L27" s="63">
        <f>IF(Enrolled=0,"",DGET(data,"Pctile50_hr20",_xlnm.Criteria))</f>
        <v>2.5185076519846916E-2</v>
      </c>
      <c r="M27" s="63">
        <f>IF(Enrolled=0,"",DGET(data,"Pctile70_hr20",_xlnm.Criteria))</f>
        <v>3.1504172831773758E-2</v>
      </c>
      <c r="N27" s="63">
        <f>IF(Enrolled=0,"",DGET(data,"Pctile90_hr20",_xlnm.Criteria))</f>
        <v>4.0627941489219666E-2</v>
      </c>
      <c r="P27" s="58"/>
      <c r="Q27" s="59"/>
      <c r="S27" s="31"/>
      <c r="T27" s="31"/>
      <c r="U27" s="31"/>
      <c r="V27" s="31"/>
      <c r="W27" s="31"/>
    </row>
    <row r="28" spans="3:23" ht="14" x14ac:dyDescent="0.25">
      <c r="C28" s="5"/>
      <c r="D28" s="5"/>
      <c r="E28" s="61">
        <v>21</v>
      </c>
      <c r="F28" s="62">
        <f>IF(Enrolled=0,"",DGET(data,"Ref_hr21",_xlnm.Criteria))</f>
        <v>0.77895808219909668</v>
      </c>
      <c r="G28" s="62">
        <f t="shared" si="0"/>
        <v>0.78655041288584471</v>
      </c>
      <c r="H28" s="62">
        <f>IF(Enrolled=0,"",DGET(data,"Pctile50_hr21",_xlnm.Criteria))</f>
        <v>-7.5923306867480278E-3</v>
      </c>
      <c r="I28" s="62">
        <f>IF(Enrolled=0,"",DGET(data,"Temp_hr21",_xlnm.Criteria))</f>
        <v>76.422233581542969</v>
      </c>
      <c r="J28" s="63">
        <f>IF(Enrolled=0,"",DGET(data,"Pctile10_hr21",_xlnm.Criteria))</f>
        <v>-2.0545110106468201E-2</v>
      </c>
      <c r="K28" s="63">
        <f>IF(Enrolled=0,"",DGET(data,"Pctile30_hr21",_xlnm.Criteria))</f>
        <v>-1.2892503291368484E-2</v>
      </c>
      <c r="L28" s="63">
        <f>IF(Enrolled=0,"",DGET(data,"Pctile50_hr21",_xlnm.Criteria))</f>
        <v>-7.5923306867480278E-3</v>
      </c>
      <c r="M28" s="63">
        <f>IF(Enrolled=0,"",DGET(data,"Pctile70_hr21",_xlnm.Criteria))</f>
        <v>-2.2921583149582148E-3</v>
      </c>
      <c r="N28" s="63">
        <f>IF(Enrolled=0,"",DGET(data,"Pctile90_hr21",_xlnm.Criteria))</f>
        <v>5.3604487329721451E-3</v>
      </c>
      <c r="P28" s="58"/>
      <c r="Q28" s="59"/>
      <c r="S28" s="31"/>
      <c r="T28" s="31"/>
      <c r="U28" s="31"/>
      <c r="V28" s="31"/>
      <c r="W28" s="31"/>
    </row>
    <row r="29" spans="3:23" ht="14" x14ac:dyDescent="0.25">
      <c r="C29" s="5"/>
      <c r="D29" s="5"/>
      <c r="E29" s="61">
        <v>22</v>
      </c>
      <c r="F29" s="62">
        <f>IF(Enrolled=0,"",DGET(data,"Ref_hr22",_xlnm.Criteria))</f>
        <v>0.75614702701568604</v>
      </c>
      <c r="G29" s="62">
        <f t="shared" si="0"/>
        <v>0.77675667963922024</v>
      </c>
      <c r="H29" s="62">
        <f>IF(Enrolled=0,"",DGET(data,"Pctile50_hr22",_xlnm.Criteria))</f>
        <v>-2.0609652623534203E-2</v>
      </c>
      <c r="I29" s="62">
        <f>IF(Enrolled=0,"",DGET(data,"Temp_hr22",_xlnm.Criteria))</f>
        <v>72.990272521972656</v>
      </c>
      <c r="J29" s="63">
        <f>IF(Enrolled=0,"",DGET(data,"Pctile10_hr22",_xlnm.Criteria))</f>
        <v>-3.2628387212753296E-2</v>
      </c>
      <c r="K29" s="63">
        <f>IF(Enrolled=0,"",DGET(data,"Pctile30_hr22",_xlnm.Criteria))</f>
        <v>-2.5527622550725937E-2</v>
      </c>
      <c r="L29" s="63">
        <f>IF(Enrolled=0,"",DGET(data,"Pctile50_hr22",_xlnm.Criteria))</f>
        <v>-2.0609652623534203E-2</v>
      </c>
      <c r="M29" s="63">
        <f>IF(Enrolled=0,"",DGET(data,"Pctile70_hr22",_xlnm.Criteria))</f>
        <v>-1.5691680833697319E-2</v>
      </c>
      <c r="N29" s="63">
        <f>IF(Enrolled=0,"",DGET(data,"Pctile90_hr22",_xlnm.Criteria))</f>
        <v>-8.5909143090248108E-3</v>
      </c>
      <c r="P29" s="58"/>
      <c r="Q29" s="59"/>
    </row>
    <row r="30" spans="3:23" ht="14" x14ac:dyDescent="0.25">
      <c r="C30" s="5"/>
      <c r="D30" s="5"/>
      <c r="E30" s="61">
        <v>23</v>
      </c>
      <c r="F30" s="62">
        <f>IF(Enrolled=0,"",DGET(data,"Ref_hr23",_xlnm.Criteria))</f>
        <v>0.66068261861801147</v>
      </c>
      <c r="G30" s="62">
        <f t="shared" si="0"/>
        <v>0.690746009349823</v>
      </c>
      <c r="H30" s="62">
        <f>IF(Enrolled=0,"",DGET(data,"Pctile50_hr23",_xlnm.Criteria))</f>
        <v>-3.0063390731811523E-2</v>
      </c>
      <c r="I30" s="62">
        <f>IF(Enrolled=0,"",DGET(data,"Temp_hr23",_xlnm.Criteria))</f>
        <v>70.824111938476563</v>
      </c>
      <c r="J30" s="63">
        <f>IF(Enrolled=0,"",DGET(data,"Pctile10_hr23",_xlnm.Criteria))</f>
        <v>-4.1456934064626694E-2</v>
      </c>
      <c r="K30" s="63">
        <f>IF(Enrolled=0,"",DGET(data,"Pctile30_hr23",_xlnm.Criteria))</f>
        <v>-3.4725535660982132E-2</v>
      </c>
      <c r="L30" s="63">
        <f>IF(Enrolled=0,"",DGET(data,"Pctile50_hr23",_xlnm.Criteria))</f>
        <v>-3.0063390731811523E-2</v>
      </c>
      <c r="M30" s="63">
        <f>IF(Enrolled=0,"",DGET(data,"Pctile70_hr23",_xlnm.Criteria))</f>
        <v>-2.5401243939995766E-2</v>
      </c>
      <c r="N30" s="63">
        <f>IF(Enrolled=0,"",DGET(data,"Pctile90_hr23",_xlnm.Criteria))</f>
        <v>-1.8669847398996353E-2</v>
      </c>
      <c r="P30" s="58"/>
      <c r="Q30" s="59"/>
    </row>
    <row r="31" spans="3:23" ht="14" x14ac:dyDescent="0.25">
      <c r="C31" s="5"/>
      <c r="D31" s="5"/>
      <c r="E31" s="61">
        <v>24</v>
      </c>
      <c r="F31" s="62">
        <f>IF(Enrolled=0,"",DGET(data,"Ref_hr24",_xlnm.Criteria))</f>
        <v>0.55050921440124512</v>
      </c>
      <c r="G31" s="62">
        <f t="shared" si="0"/>
        <v>0.58757691085338593</v>
      </c>
      <c r="H31" s="62">
        <f>IF(Enrolled=0,"",DGET(data,"Pctile50_hr24",_xlnm.Criteria))</f>
        <v>-3.7067696452140808E-2</v>
      </c>
      <c r="I31" s="62">
        <f>IF(Enrolled=0,"",DGET(data,"Temp_hr24",_xlnm.Criteria))</f>
        <v>69.344535827636719</v>
      </c>
      <c r="J31" s="63">
        <f>IF(Enrolled=0,"",DGET(data,"Pctile10_hr24",_xlnm.Criteria))</f>
        <v>-4.823346808552742E-2</v>
      </c>
      <c r="K31" s="63">
        <f>IF(Enrolled=0,"",DGET(data,"Pctile30_hr24",_xlnm.Criteria))</f>
        <v>-4.1636638343334198E-2</v>
      </c>
      <c r="L31" s="63">
        <f>IF(Enrolled=0,"",DGET(data,"Pctile50_hr24",_xlnm.Criteria))</f>
        <v>-3.7067696452140808E-2</v>
      </c>
      <c r="M31" s="63">
        <f>IF(Enrolled=0,"",DGET(data,"Pctile70_hr24",_xlnm.Criteria))</f>
        <v>-3.249875083565712E-2</v>
      </c>
      <c r="N31" s="63">
        <f>IF(Enrolled=0,"",DGET(data,"Pctile90_hr24",_xlnm.Criteria))</f>
        <v>-2.5901922956109047E-2</v>
      </c>
      <c r="P31" s="58"/>
      <c r="Q31" s="59"/>
    </row>
    <row r="32" spans="3:23" ht="49.5" customHeight="1" thickBot="1" x14ac:dyDescent="0.35">
      <c r="C32" s="5"/>
      <c r="D32" s="5"/>
      <c r="E32" s="73"/>
      <c r="F32" s="81" t="str">
        <f>"Estimated Reference
Energy Use
("&amp;IF(Result_type="Aggregate Impact","MWh)","kWh)")</f>
        <v>Estimated Reference
Energy Use
(kWh)</v>
      </c>
      <c r="G32" s="81" t="str">
        <f>"Observed 
Event Day Energy Use ("&amp;IF(Result_type="Aggregate Impact","MWh)","kWh)")</f>
        <v>Observed 
Event Day Energy Use (kWh)</v>
      </c>
      <c r="H32" s="81" t="str">
        <f>"Estimated 
Change in Energy Use ("&amp;IF(Result_type="Aggregate Impact","MWh)","kWh)")</f>
        <v>Estimated 
Change in Energy Use (kWh)</v>
      </c>
      <c r="I32" s="83" t="s">
        <v>187</v>
      </c>
      <c r="J32" s="74" t="str">
        <f>"Uncertainty Adjusted Impact ("&amp;IF(Result_type="Aggregate Impact","MWh/hour) - Percentiles","kWh/hour) - Percentiles")</f>
        <v>Uncertainty Adjusted Impact (kWh/hour) - Percentiles</v>
      </c>
      <c r="K32" s="74"/>
      <c r="L32" s="74"/>
      <c r="M32" s="74"/>
      <c r="N32" s="75"/>
      <c r="O32" s="76" t="s">
        <v>234</v>
      </c>
    </row>
    <row r="33" spans="1:15" ht="14" x14ac:dyDescent="0.3">
      <c r="C33" s="5"/>
      <c r="D33" s="5"/>
      <c r="E33" s="77" t="s">
        <v>192</v>
      </c>
      <c r="F33" s="82"/>
      <c r="G33" s="82"/>
      <c r="H33" s="82"/>
      <c r="I33" s="82"/>
      <c r="J33" s="71" t="s">
        <v>229</v>
      </c>
      <c r="K33" s="71" t="s">
        <v>230</v>
      </c>
      <c r="L33" s="71" t="s">
        <v>231</v>
      </c>
      <c r="M33" s="71" t="s">
        <v>232</v>
      </c>
      <c r="N33" s="71" t="s">
        <v>233</v>
      </c>
      <c r="O33" s="78" t="s">
        <v>235</v>
      </c>
    </row>
    <row r="34" spans="1:15" ht="14.5" thickBot="1" x14ac:dyDescent="0.35">
      <c r="C34" s="5"/>
      <c r="D34" s="5"/>
      <c r="E34" s="15" t="s">
        <v>5</v>
      </c>
      <c r="F34" s="16">
        <f>IF(Enrolled=0,"",SUM(F8:F31))</f>
        <v>12.511678576469421</v>
      </c>
      <c r="G34" s="17">
        <f>IF(Enrolled=0,"",SUM(G8:G31))</f>
        <v>12.637751654561725</v>
      </c>
      <c r="H34" s="17">
        <f>IF(Enrolled=0,"",SUM(H8:H31))</f>
        <v>-0.12607307809230406</v>
      </c>
      <c r="I34" s="18">
        <f>IF(Enrolled=0,"",SUM(Lookups!C8:C31))</f>
        <v>76.014793395996094</v>
      </c>
      <c r="J34" s="54">
        <f>IF(Enrolled=0,"",Lookups!C34)</f>
        <v>-0.13330844092679661</v>
      </c>
      <c r="K34" s="54">
        <f>IF(Enrolled=0,"",Lookups!D34)</f>
        <v>-0.12903372991627043</v>
      </c>
      <c r="L34" s="54">
        <f>IF(Enrolled=0,"",Lookups!E34)</f>
        <v>-0.12607307809230406</v>
      </c>
      <c r="M34" s="54">
        <f>IF(Enrolled=0,"",Lookups!F34)</f>
        <v>-0.12311242626833767</v>
      </c>
      <c r="N34" s="55">
        <f>IF(Enrolled=0,"",Lookups!G34)</f>
        <v>-0.1188377152578115</v>
      </c>
      <c r="O34" s="60">
        <f>IF(Enrolled=0,"",IFERROR(H34/F34,0))</f>
        <v>-1.0076431976873856E-2</v>
      </c>
    </row>
    <row r="35" spans="1:15" ht="14.5" thickBot="1" x14ac:dyDescent="0.35">
      <c r="E35" s="15" t="s">
        <v>220</v>
      </c>
      <c r="F35" s="57">
        <f>IF(Enrolled=0,"",IFERROR(AVERAGEIF(Lookups!$F$8:$F$31,$E35,F$8:F$31),0))</f>
        <v>0.67018672227859499</v>
      </c>
      <c r="G35" s="54">
        <f>IF(Enrolled=0,"",IFERROR(AVERAGEIF(Lookups!$F$8:$F$31,$E35,G$8:G$31),0))</f>
        <v>0.64586098305881023</v>
      </c>
      <c r="H35" s="54">
        <f>IF(Enrolled=0,"",IFERROR(AVERAGEIF(Lookups!$F$8:$F$31,$E35,H$8:H$31),0))</f>
        <v>2.4325739219784738E-2</v>
      </c>
      <c r="I35" s="18">
        <f>IF(Enrolled=0,"",SUMIF(Lookups!$F$8:$F$31,$E35,Lookups!$C$8:$C$31))</f>
        <v>50.464073181152344</v>
      </c>
      <c r="J35" s="54">
        <f>IF(Enrolled=0,"",Lookups!C35)</f>
        <v>1.2450550301004584E-2</v>
      </c>
      <c r="K35" s="54">
        <f>IF(Enrolled=0,"",Lookups!D35)</f>
        <v>1.9466508171312007E-2</v>
      </c>
      <c r="L35" s="54">
        <f>IF(Enrolled=0,"",Lookups!E35)</f>
        <v>2.4325739219784738E-2</v>
      </c>
      <c r="M35" s="54">
        <f>IF(Enrolled=0,"",Lookups!F35)</f>
        <v>2.9184970268257469E-2</v>
      </c>
      <c r="N35" s="56">
        <f>IF(Enrolled=0,"",Lookups!G35)</f>
        <v>3.6200928138564889E-2</v>
      </c>
      <c r="O35" s="60">
        <f>IF(Enrolled=0,"",IFERROR(H35/F35,0))</f>
        <v>3.6296957864337676E-2</v>
      </c>
    </row>
    <row r="36" spans="1:15" ht="14.5" thickBot="1" x14ac:dyDescent="0.35">
      <c r="E36" s="15" t="s">
        <v>219</v>
      </c>
      <c r="F36" s="57">
        <f>IF(Enrolled=0,"",AVERAGEIF(Lookups!$F$8:$F$31,$E36,F$8:F$31))</f>
        <v>0.48214447184612874</v>
      </c>
      <c r="G36" s="54">
        <f>IF(Enrolled=0,"",AVERAGEIF(Lookups!$F$8:$F$31,$E36,G$8:G$31))</f>
        <v>0.49518140732987759</v>
      </c>
      <c r="H36" s="54">
        <f>IF(Enrolled=0,"",AVERAGEIF(Lookups!$F$8:$F$31,$E36,H$8:H$31))</f>
        <v>-1.3036935483748829E-2</v>
      </c>
      <c r="I36" s="18">
        <f>IF(Enrolled=0,"",SUMIF(Lookups!$F$8:$F$31,$E36,Lookups!$C$8:$C$31))</f>
        <v>25.55072021484375</v>
      </c>
      <c r="J36" s="54">
        <f>IF(Enrolled=0,"",Lookups!C36)</f>
        <v>-1.9755959498721408E-2</v>
      </c>
      <c r="K36" s="54">
        <f>IF(Enrolled=0,"",Lookups!D36)</f>
        <v>-1.5786305648071441E-2</v>
      </c>
      <c r="L36" s="54">
        <f>IF(Enrolled=0,"",Lookups!E36)</f>
        <v>-1.3036935483748829E-2</v>
      </c>
      <c r="M36" s="54">
        <f>IF(Enrolled=0,"",Lookups!F36)</f>
        <v>-1.0287565319426217E-2</v>
      </c>
      <c r="N36" s="56">
        <f>IF(Enrolled=0,"",Lookups!G36)</f>
        <v>-6.3179114687762494E-3</v>
      </c>
      <c r="O36" s="60">
        <f>IF(Enrolled=0,"",IFERROR(H36/F36,0))</f>
        <v>-2.7039479336619723E-2</v>
      </c>
    </row>
    <row r="37" spans="1:15" ht="14" x14ac:dyDescent="0.3">
      <c r="E37" s="19"/>
      <c r="F37" s="31"/>
      <c r="G37" s="48"/>
      <c r="H37" s="49"/>
    </row>
    <row r="38" spans="1:15" x14ac:dyDescent="0.25">
      <c r="A38" t="s">
        <v>246</v>
      </c>
    </row>
    <row r="39" spans="1:15" x14ac:dyDescent="0.25">
      <c r="A39" t="s">
        <v>247</v>
      </c>
      <c r="E39" s="19"/>
      <c r="F39" s="31"/>
      <c r="G39" s="31"/>
      <c r="H39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9" priority="46" stopIfTrue="1">
      <formula>$A$1&lt;&gt;""</formula>
    </cfRule>
  </conditionalFormatting>
  <conditionalFormatting sqref="C2">
    <cfRule type="expression" dxfId="8" priority="38">
      <formula>size_lca_flag=1</formula>
    </cfRule>
  </conditionalFormatting>
  <conditionalFormatting sqref="B8:B9">
    <cfRule type="expression" dxfId="7" priority="28">
      <formula>Two_way_tab_flag=1</formula>
    </cfRule>
    <cfRule type="expression" dxfId="6" priority="29">
      <formula>size_lca_flag=1</formula>
    </cfRule>
  </conditionalFormatting>
  <conditionalFormatting sqref="F34:O36">
    <cfRule type="expression" dxfId="5" priority="2">
      <formula>Pass=0</formula>
    </cfRule>
  </conditionalFormatting>
  <conditionalFormatting sqref="F8:N31">
    <cfRule type="expression" dxfId="4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workbookViewId="0">
      <selection activeCell="C8" sqref="C8"/>
    </sheetView>
  </sheetViews>
  <sheetFormatPr defaultRowHeight="12.5" x14ac:dyDescent="0.25"/>
  <cols>
    <col min="1" max="7" width="15.7265625" customWidth="1"/>
    <col min="9" max="9" width="25.54296875" bestFit="1" customWidth="1"/>
    <col min="10" max="10" width="16" bestFit="1" customWidth="1"/>
    <col min="11" max="11" width="15.54296875" bestFit="1" customWidth="1"/>
    <col min="12" max="12" width="16.453125" bestFit="1" customWidth="1"/>
    <col min="13" max="13" width="13.453125" bestFit="1" customWidth="1"/>
  </cols>
  <sheetData>
    <row r="1" spans="1:16" ht="12.75" customHeight="1" x14ac:dyDescent="0.25">
      <c r="B1" s="34" t="s">
        <v>238</v>
      </c>
      <c r="C1">
        <f>DGET(data,"pass",_xlnm.Criteria)</f>
        <v>1</v>
      </c>
      <c r="F1" s="1"/>
      <c r="G1" s="1"/>
    </row>
    <row r="2" spans="1:16" ht="12.75" customHeight="1" x14ac:dyDescent="0.25"/>
    <row r="3" spans="1:16" ht="12.75" customHeight="1" x14ac:dyDescent="0.35">
      <c r="A3" s="21"/>
      <c r="B3" s="20" t="s">
        <v>216</v>
      </c>
      <c r="C3" s="20" t="s">
        <v>228</v>
      </c>
      <c r="D3" s="20" t="s">
        <v>0</v>
      </c>
      <c r="E3" s="20" t="s">
        <v>197</v>
      </c>
      <c r="F3" s="20" t="s">
        <v>215</v>
      </c>
      <c r="I3" s="2" t="s">
        <v>190</v>
      </c>
      <c r="J3" s="9" t="s">
        <v>213</v>
      </c>
      <c r="K3" s="9" t="s">
        <v>0</v>
      </c>
      <c r="L3" s="32" t="s">
        <v>197</v>
      </c>
      <c r="M3" s="9" t="s">
        <v>214</v>
      </c>
    </row>
    <row r="4" spans="1:16" ht="12.75" customHeight="1" x14ac:dyDescent="0.25">
      <c r="A4" s="23"/>
      <c r="B4" s="46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239</v>
      </c>
      <c r="K4" t="s">
        <v>1</v>
      </c>
      <c r="L4" s="33" t="s">
        <v>1</v>
      </c>
      <c r="M4" s="34" t="s">
        <v>202</v>
      </c>
      <c r="O4" s="46"/>
      <c r="P4" s="34" t="s">
        <v>239</v>
      </c>
    </row>
    <row r="5" spans="1:16" ht="12.75" customHeight="1" x14ac:dyDescent="0.3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240</v>
      </c>
      <c r="K5" t="s">
        <v>178</v>
      </c>
      <c r="L5" s="35" t="s">
        <v>198</v>
      </c>
      <c r="M5" s="35" t="s">
        <v>203</v>
      </c>
      <c r="O5" s="46"/>
      <c r="P5" s="34" t="s">
        <v>240</v>
      </c>
    </row>
    <row r="6" spans="1:16" ht="12.75" customHeight="1" x14ac:dyDescent="0.25">
      <c r="A6" s="23"/>
      <c r="B6" s="23"/>
      <c r="C6" s="41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204</v>
      </c>
      <c r="K6" t="s">
        <v>179</v>
      </c>
      <c r="L6" s="36" t="s">
        <v>200</v>
      </c>
      <c r="O6" s="46"/>
      <c r="P6" s="34" t="s">
        <v>204</v>
      </c>
    </row>
    <row r="7" spans="1:16" ht="12.75" customHeight="1" x14ac:dyDescent="0.35">
      <c r="A7" s="21"/>
      <c r="B7" s="41" t="s">
        <v>222</v>
      </c>
      <c r="C7" s="41" t="s">
        <v>188</v>
      </c>
      <c r="D7" s="41" t="s">
        <v>217</v>
      </c>
      <c r="E7" s="41" t="s">
        <v>218</v>
      </c>
      <c r="F7" s="41" t="s">
        <v>221</v>
      </c>
      <c r="J7" s="34" t="s">
        <v>205</v>
      </c>
      <c r="K7" t="s">
        <v>180</v>
      </c>
      <c r="O7" s="46"/>
      <c r="P7" s="34" t="s">
        <v>205</v>
      </c>
    </row>
    <row r="8" spans="1:16" ht="12.75" customHeight="1" x14ac:dyDescent="0.35">
      <c r="A8" s="22"/>
      <c r="B8">
        <v>1</v>
      </c>
      <c r="C8" s="42">
        <f>MAX(0,Table!I8-75)</f>
        <v>0</v>
      </c>
      <c r="D8" s="41" t="s">
        <v>219</v>
      </c>
      <c r="E8" s="41" t="s">
        <v>219</v>
      </c>
      <c r="F8" s="53" t="str">
        <f t="shared" ref="F8:F31" si="0">IF(AND($F$6&gt;=5,$F$6&lt;=10),E8,D8)</f>
        <v>Off-Peak</v>
      </c>
      <c r="J8" s="34" t="s">
        <v>206</v>
      </c>
      <c r="K8" t="s">
        <v>181</v>
      </c>
      <c r="L8" s="25"/>
      <c r="O8" s="46"/>
      <c r="P8" s="34" t="s">
        <v>206</v>
      </c>
    </row>
    <row r="9" spans="1:16" ht="12.75" customHeight="1" x14ac:dyDescent="0.25">
      <c r="B9">
        <f>B8+1</f>
        <v>2</v>
      </c>
      <c r="C9" s="42">
        <f>MAX(0,Table!I9-75)</f>
        <v>0</v>
      </c>
      <c r="D9" s="41" t="s">
        <v>219</v>
      </c>
      <c r="E9" s="41" t="s">
        <v>219</v>
      </c>
      <c r="F9" s="53" t="str">
        <f t="shared" si="0"/>
        <v>Off-Peak</v>
      </c>
      <c r="J9" s="34" t="s">
        <v>207</v>
      </c>
      <c r="K9" t="s">
        <v>182</v>
      </c>
      <c r="L9" s="25"/>
      <c r="O9" s="46"/>
      <c r="P9" s="34" t="s">
        <v>207</v>
      </c>
    </row>
    <row r="10" spans="1:16" ht="12.75" customHeight="1" x14ac:dyDescent="0.25">
      <c r="B10">
        <f t="shared" ref="B10:B31" si="1">B9+1</f>
        <v>3</v>
      </c>
      <c r="C10" s="42">
        <f>MAX(0,Table!I10-75)</f>
        <v>0</v>
      </c>
      <c r="D10" s="41" t="s">
        <v>219</v>
      </c>
      <c r="E10" s="41" t="s">
        <v>219</v>
      </c>
      <c r="F10" s="53" t="str">
        <f t="shared" si="0"/>
        <v>Off-Peak</v>
      </c>
      <c r="J10" s="34" t="s">
        <v>208</v>
      </c>
      <c r="K10" t="s">
        <v>183</v>
      </c>
      <c r="L10" s="25"/>
      <c r="O10" s="46"/>
      <c r="P10" s="34" t="s">
        <v>208</v>
      </c>
    </row>
    <row r="11" spans="1:16" ht="12.75" customHeight="1" x14ac:dyDescent="0.25">
      <c r="B11">
        <f t="shared" si="1"/>
        <v>4</v>
      </c>
      <c r="C11" s="42">
        <f>MAX(0,Table!I11-75)</f>
        <v>0</v>
      </c>
      <c r="D11" s="41" t="s">
        <v>219</v>
      </c>
      <c r="E11" s="41" t="s">
        <v>219</v>
      </c>
      <c r="F11" s="53" t="str">
        <f t="shared" si="0"/>
        <v>Off-Peak</v>
      </c>
      <c r="J11" s="34" t="s">
        <v>209</v>
      </c>
      <c r="K11" t="s">
        <v>184</v>
      </c>
      <c r="L11" s="25"/>
      <c r="O11" s="46"/>
      <c r="P11" s="34" t="s">
        <v>209</v>
      </c>
    </row>
    <row r="12" spans="1:16" ht="12.75" customHeight="1" x14ac:dyDescent="0.25">
      <c r="B12">
        <f t="shared" si="1"/>
        <v>5</v>
      </c>
      <c r="C12" s="42">
        <f>MAX(0,Table!I12-75)</f>
        <v>0</v>
      </c>
      <c r="D12" s="41" t="s">
        <v>219</v>
      </c>
      <c r="E12" s="41" t="s">
        <v>219</v>
      </c>
      <c r="F12" s="53" t="str">
        <f t="shared" si="0"/>
        <v>Off-Peak</v>
      </c>
      <c r="J12" s="34" t="s">
        <v>210</v>
      </c>
      <c r="K12" t="s">
        <v>185</v>
      </c>
      <c r="O12" s="46"/>
      <c r="P12" s="34" t="s">
        <v>210</v>
      </c>
    </row>
    <row r="13" spans="1:16" ht="12.75" customHeight="1" x14ac:dyDescent="0.25">
      <c r="B13">
        <f t="shared" si="1"/>
        <v>6</v>
      </c>
      <c r="C13" s="42">
        <f>MAX(0,Table!I13-75)</f>
        <v>0</v>
      </c>
      <c r="D13" s="41" t="s">
        <v>219</v>
      </c>
      <c r="E13" s="41" t="s">
        <v>219</v>
      </c>
      <c r="F13" s="53" t="str">
        <f t="shared" si="0"/>
        <v>Off-Peak</v>
      </c>
      <c r="J13" s="34" t="s">
        <v>241</v>
      </c>
      <c r="O13" s="46"/>
      <c r="P13" s="34" t="s">
        <v>241</v>
      </c>
    </row>
    <row r="14" spans="1:16" ht="12.75" customHeight="1" x14ac:dyDescent="0.25">
      <c r="B14">
        <f t="shared" si="1"/>
        <v>7</v>
      </c>
      <c r="C14" s="42">
        <f>MAX(0,Table!I14-75)</f>
        <v>0</v>
      </c>
      <c r="D14" s="41" t="s">
        <v>219</v>
      </c>
      <c r="E14" s="41" t="s">
        <v>219</v>
      </c>
      <c r="F14" s="53" t="str">
        <f t="shared" si="0"/>
        <v>Off-Peak</v>
      </c>
      <c r="J14" s="34" t="s">
        <v>242</v>
      </c>
      <c r="O14" s="46"/>
      <c r="P14" s="34" t="s">
        <v>242</v>
      </c>
    </row>
    <row r="15" spans="1:16" ht="12.75" customHeight="1" x14ac:dyDescent="0.25">
      <c r="B15">
        <f t="shared" si="1"/>
        <v>8</v>
      </c>
      <c r="C15" s="42">
        <f>MAX(0,Table!I15-75)</f>
        <v>0</v>
      </c>
      <c r="D15" s="41" t="s">
        <v>219</v>
      </c>
      <c r="E15" s="41" t="s">
        <v>219</v>
      </c>
      <c r="F15" s="53" t="str">
        <f t="shared" si="0"/>
        <v>Off-Peak</v>
      </c>
      <c r="J15" s="34" t="s">
        <v>243</v>
      </c>
      <c r="O15" s="46"/>
      <c r="P15" s="34" t="s">
        <v>243</v>
      </c>
    </row>
    <row r="16" spans="1:16" ht="12.75" customHeight="1" x14ac:dyDescent="0.25">
      <c r="B16">
        <f t="shared" si="1"/>
        <v>9</v>
      </c>
      <c r="C16" s="42">
        <f>MAX(0,Table!I16-75)</f>
        <v>0</v>
      </c>
      <c r="D16" s="41" t="s">
        <v>219</v>
      </c>
      <c r="E16" s="41" t="s">
        <v>219</v>
      </c>
      <c r="F16" s="53" t="str">
        <f t="shared" si="0"/>
        <v>Off-Peak</v>
      </c>
      <c r="O16" s="46"/>
    </row>
    <row r="17" spans="1:15" ht="12.75" customHeight="1" x14ac:dyDescent="0.25">
      <c r="B17">
        <f t="shared" si="1"/>
        <v>10</v>
      </c>
      <c r="C17" s="42">
        <f>MAX(0,Table!I17-75)</f>
        <v>0</v>
      </c>
      <c r="D17" s="41" t="s">
        <v>219</v>
      </c>
      <c r="E17" s="41" t="s">
        <v>219</v>
      </c>
      <c r="F17" s="53" t="str">
        <f t="shared" si="0"/>
        <v>Off-Peak</v>
      </c>
      <c r="O17" s="46"/>
    </row>
    <row r="18" spans="1:15" ht="12.75" customHeight="1" x14ac:dyDescent="0.25">
      <c r="B18">
        <f t="shared" si="1"/>
        <v>11</v>
      </c>
      <c r="C18" s="42">
        <f>MAX(0,Table!I18-75)</f>
        <v>0</v>
      </c>
      <c r="D18" s="41" t="s">
        <v>219</v>
      </c>
      <c r="E18" s="41" t="s">
        <v>219</v>
      </c>
      <c r="F18" s="53" t="str">
        <f t="shared" si="0"/>
        <v>Off-Peak</v>
      </c>
      <c r="J18" s="46"/>
      <c r="O18" s="46"/>
    </row>
    <row r="19" spans="1:15" ht="12.75" customHeight="1" x14ac:dyDescent="0.25">
      <c r="B19">
        <f t="shared" si="1"/>
        <v>12</v>
      </c>
      <c r="C19" s="42">
        <f>MAX(0,Table!I19-75)</f>
        <v>1.3764419555664063</v>
      </c>
      <c r="D19" s="41" t="s">
        <v>219</v>
      </c>
      <c r="E19" s="41" t="s">
        <v>219</v>
      </c>
      <c r="F19" s="53" t="str">
        <f t="shared" si="0"/>
        <v>Off-Peak</v>
      </c>
      <c r="M19" s="25"/>
    </row>
    <row r="20" spans="1:15" ht="12.75" customHeight="1" x14ac:dyDescent="0.25">
      <c r="B20">
        <f t="shared" si="1"/>
        <v>13</v>
      </c>
      <c r="C20" s="42">
        <f>MAX(0,Table!I20-75)</f>
        <v>4.8100128173828125</v>
      </c>
      <c r="D20" s="41" t="s">
        <v>219</v>
      </c>
      <c r="E20" s="41" t="s">
        <v>219</v>
      </c>
      <c r="F20" s="53" t="str">
        <f t="shared" si="0"/>
        <v>Off-Peak</v>
      </c>
      <c r="M20" s="25"/>
    </row>
    <row r="21" spans="1:15" ht="12.75" customHeight="1" x14ac:dyDescent="0.25">
      <c r="B21">
        <f t="shared" si="1"/>
        <v>14</v>
      </c>
      <c r="C21" s="42">
        <f>MAX(0,Table!I21-75)</f>
        <v>7.8406982421875</v>
      </c>
      <c r="D21" s="41" t="s">
        <v>219</v>
      </c>
      <c r="E21" s="41" t="s">
        <v>219</v>
      </c>
      <c r="F21" s="53" t="str">
        <f t="shared" si="0"/>
        <v>Off-Peak</v>
      </c>
      <c r="M21" s="25"/>
    </row>
    <row r="22" spans="1:15" ht="12.75" customHeight="1" x14ac:dyDescent="0.25">
      <c r="B22">
        <f t="shared" si="1"/>
        <v>15</v>
      </c>
      <c r="C22" s="42">
        <f>MAX(0,Table!I22-75)</f>
        <v>10.101333618164063</v>
      </c>
      <c r="D22" s="41" t="s">
        <v>219</v>
      </c>
      <c r="E22" s="41" t="s">
        <v>219</v>
      </c>
      <c r="F22" s="53" t="str">
        <f t="shared" si="0"/>
        <v>Off-Peak</v>
      </c>
      <c r="M22" s="25"/>
    </row>
    <row r="23" spans="1:15" ht="12.75" customHeight="1" x14ac:dyDescent="0.25">
      <c r="B23">
        <f t="shared" si="1"/>
        <v>16</v>
      </c>
      <c r="C23" s="42">
        <f>MAX(0,Table!I23-75)</f>
        <v>11.662223815917969</v>
      </c>
      <c r="D23" s="41" t="s">
        <v>220</v>
      </c>
      <c r="E23" s="41" t="s">
        <v>220</v>
      </c>
      <c r="F23" s="53" t="str">
        <f t="shared" si="0"/>
        <v>Peak</v>
      </c>
      <c r="M23" s="25"/>
    </row>
    <row r="24" spans="1:15" ht="12.75" customHeight="1" x14ac:dyDescent="0.25">
      <c r="B24">
        <f t="shared" si="1"/>
        <v>17</v>
      </c>
      <c r="C24" s="42">
        <f>MAX(0,Table!I24-75)</f>
        <v>12.136184692382813</v>
      </c>
      <c r="D24" s="41" t="s">
        <v>220</v>
      </c>
      <c r="E24" s="41" t="s">
        <v>220</v>
      </c>
      <c r="F24" s="53" t="str">
        <f t="shared" si="0"/>
        <v>Peak</v>
      </c>
      <c r="M24" s="25"/>
    </row>
    <row r="25" spans="1:15" ht="12.75" customHeight="1" x14ac:dyDescent="0.25">
      <c r="B25">
        <f t="shared" si="1"/>
        <v>18</v>
      </c>
      <c r="C25" s="42">
        <f>MAX(0,Table!I25-75)</f>
        <v>11.326103210449219</v>
      </c>
      <c r="D25" s="41" t="s">
        <v>220</v>
      </c>
      <c r="E25" s="41" t="s">
        <v>220</v>
      </c>
      <c r="F25" s="53" t="str">
        <f t="shared" si="0"/>
        <v>Peak</v>
      </c>
      <c r="M25" s="25"/>
    </row>
    <row r="26" spans="1:15" ht="12.75" customHeight="1" x14ac:dyDescent="0.25">
      <c r="B26">
        <f t="shared" si="1"/>
        <v>19</v>
      </c>
      <c r="C26" s="42">
        <f>MAX(0,Table!I26-75)</f>
        <v>9.2280197143554688</v>
      </c>
      <c r="D26" s="41" t="s">
        <v>220</v>
      </c>
      <c r="E26" s="41" t="s">
        <v>220</v>
      </c>
      <c r="F26" s="53" t="str">
        <f t="shared" si="0"/>
        <v>Peak</v>
      </c>
    </row>
    <row r="27" spans="1:15" ht="12.75" customHeight="1" x14ac:dyDescent="0.25">
      <c r="B27">
        <f t="shared" si="1"/>
        <v>20</v>
      </c>
      <c r="C27" s="42">
        <f>MAX(0,Table!I27-75)</f>
        <v>6.111541748046875</v>
      </c>
      <c r="D27" s="41" t="s">
        <v>220</v>
      </c>
      <c r="E27" s="41" t="s">
        <v>220</v>
      </c>
      <c r="F27" s="53" t="str">
        <f t="shared" si="0"/>
        <v>Peak</v>
      </c>
    </row>
    <row r="28" spans="1:15" ht="12.75" customHeight="1" x14ac:dyDescent="0.25">
      <c r="A28" s="6"/>
      <c r="B28">
        <f t="shared" si="1"/>
        <v>21</v>
      </c>
      <c r="C28" s="42">
        <f>MAX(0,Table!I28-75)</f>
        <v>1.4222335815429688</v>
      </c>
      <c r="D28" s="41" t="s">
        <v>219</v>
      </c>
      <c r="E28" s="41" t="s">
        <v>219</v>
      </c>
      <c r="F28" s="53" t="str">
        <f t="shared" si="0"/>
        <v>Off-Peak</v>
      </c>
    </row>
    <row r="29" spans="1:15" ht="12.75" customHeight="1" x14ac:dyDescent="0.25">
      <c r="A29" s="6"/>
      <c r="B29">
        <f t="shared" si="1"/>
        <v>22</v>
      </c>
      <c r="C29" s="42">
        <f>MAX(0,Table!I29-75)</f>
        <v>0</v>
      </c>
      <c r="D29" s="41" t="s">
        <v>219</v>
      </c>
      <c r="E29" s="41" t="s">
        <v>219</v>
      </c>
      <c r="F29" s="53" t="str">
        <f t="shared" si="0"/>
        <v>Off-Peak</v>
      </c>
    </row>
    <row r="30" spans="1:15" ht="12.75" customHeight="1" x14ac:dyDescent="0.25">
      <c r="A30" s="6"/>
      <c r="B30">
        <f t="shared" si="1"/>
        <v>23</v>
      </c>
      <c r="C30" s="42">
        <f>MAX(0,Table!I30-75)</f>
        <v>0</v>
      </c>
      <c r="D30" s="41" t="s">
        <v>219</v>
      </c>
      <c r="E30" s="41" t="s">
        <v>219</v>
      </c>
      <c r="F30" s="53" t="str">
        <f t="shared" si="0"/>
        <v>Off-Peak</v>
      </c>
    </row>
    <row r="31" spans="1:15" ht="12.75" customHeight="1" x14ac:dyDescent="0.25">
      <c r="B31">
        <f t="shared" si="1"/>
        <v>24</v>
      </c>
      <c r="C31" s="42">
        <f>MAX(0,Table!I31-75)</f>
        <v>0</v>
      </c>
      <c r="D31" s="41" t="s">
        <v>219</v>
      </c>
      <c r="E31" s="41" t="s">
        <v>219</v>
      </c>
      <c r="F31" s="53" t="str">
        <f t="shared" si="0"/>
        <v>Off-Peak</v>
      </c>
      <c r="G31" s="34"/>
      <c r="H31" s="34"/>
      <c r="I31" s="34"/>
      <c r="J31" s="34"/>
      <c r="K31" s="34"/>
    </row>
    <row r="32" spans="1:15" ht="12.75" customHeight="1" x14ac:dyDescent="0.25">
      <c r="G32" s="6"/>
      <c r="H32" s="6"/>
      <c r="I32" s="6"/>
      <c r="J32" s="6"/>
      <c r="K32" s="31"/>
    </row>
    <row r="33" spans="1:7" ht="12.75" customHeight="1" x14ac:dyDescent="0.25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5">
      <c r="A34" s="34" t="s">
        <v>5</v>
      </c>
      <c r="B34" s="51">
        <f>DGET(data,"stderr_daily",_xlnm.Criteria)</f>
        <v>5.6457836180925369E-3</v>
      </c>
      <c r="C34" s="50">
        <f>IF($B34=0,"n/a",NORMINV(C$33,Table!$H34,$B34))</f>
        <v>-0.13330844092679661</v>
      </c>
      <c r="D34" s="50">
        <f>IF($B34=0,"n/a",NORMINV(D$33,Table!$H34,$B34))</f>
        <v>-0.12903372991627043</v>
      </c>
      <c r="E34" s="50">
        <f>IF($B34=0,"n/a",NORMINV(E$33,Table!$H34,$B34))</f>
        <v>-0.12607307809230406</v>
      </c>
      <c r="F34" s="50">
        <f>IF($B34=0,"n/a",NORMINV(F$33,Table!$H34,$B34))</f>
        <v>-0.12311242626833767</v>
      </c>
      <c r="G34" s="50">
        <f>IF($B34=0,"n/a",NORMINV(G$33,Table!$H34,$B34))</f>
        <v>-0.1188377152578115</v>
      </c>
    </row>
    <row r="35" spans="1:7" ht="12.75" customHeight="1" x14ac:dyDescent="0.25">
      <c r="A35" t="s">
        <v>220</v>
      </c>
      <c r="B35" s="51">
        <f>DGET(data,"stderr_peak",_xlnm.Criteria)</f>
        <v>9.2662591487169266E-3</v>
      </c>
      <c r="C35" s="50">
        <f>IF($B35=0,"n/a",NORMINV(C$33,Table!$H35,$B35))</f>
        <v>1.2450550301004584E-2</v>
      </c>
      <c r="D35" s="50">
        <f>IF($B35=0,"n/a",NORMINV(D$33,Table!$H35,$B35))</f>
        <v>1.9466508171312007E-2</v>
      </c>
      <c r="E35" s="50">
        <f>IF($B35=0,"n/a",NORMINV(E$33,Table!$H35,$B35))</f>
        <v>2.4325739219784738E-2</v>
      </c>
      <c r="F35" s="50">
        <f>IF($B35=0,"n/a",NORMINV(F$33,Table!$H35,$B35))</f>
        <v>2.9184970268257469E-2</v>
      </c>
      <c r="G35" s="50">
        <f>IF($B35=0,"n/a",NORMINV(G$33,Table!$H35,$B35))</f>
        <v>3.6200928138564889E-2</v>
      </c>
    </row>
    <row r="36" spans="1:7" ht="12.75" customHeight="1" x14ac:dyDescent="0.25">
      <c r="A36" s="35" t="s">
        <v>219</v>
      </c>
      <c r="B36" s="51">
        <f>DGET(data,"stderr_offpeak",_xlnm.Criteria)</f>
        <v>5.2428822964429855E-3</v>
      </c>
      <c r="C36" s="50">
        <f>IF($B36=0,"n/a",NORMINV(C$33,Table!$H36,$B36))</f>
        <v>-1.9755959498721408E-2</v>
      </c>
      <c r="D36" s="50">
        <f>IF($B36=0,"n/a",NORMINV(D$33,Table!$H36,$B36))</f>
        <v>-1.5786305648071441E-2</v>
      </c>
      <c r="E36" s="50">
        <f>IF($B36=0,"n/a",NORMINV(E$33,Table!$H36,$B36))</f>
        <v>-1.3036935483748829E-2</v>
      </c>
      <c r="F36" s="50">
        <f>IF($B36=0,"n/a",NORMINV(F$33,Table!$H36,$B36))</f>
        <v>-1.0287565319426217E-2</v>
      </c>
      <c r="G36" s="50">
        <f>IF($B36=0,"n/a",NORMINV(G$33,Table!$H36,$B36))</f>
        <v>-6.3179114687762494E-3</v>
      </c>
    </row>
    <row r="37" spans="1:7" x14ac:dyDescent="0.25">
      <c r="B37" s="34"/>
      <c r="F37" s="6"/>
      <c r="G37" s="6"/>
    </row>
    <row r="38" spans="1:7" x14ac:dyDescent="0.25">
      <c r="A38" s="34"/>
      <c r="B38" s="51"/>
      <c r="F38" s="6"/>
      <c r="G38" s="6"/>
    </row>
    <row r="39" spans="1:7" x14ac:dyDescent="0.25">
      <c r="B39" s="51"/>
      <c r="F39" s="6"/>
      <c r="G39" s="6"/>
    </row>
    <row r="40" spans="1:7" x14ac:dyDescent="0.25">
      <c r="B40" s="51"/>
      <c r="F40" s="6"/>
      <c r="G40" s="6"/>
    </row>
    <row r="41" spans="1:7" x14ac:dyDescent="0.25">
      <c r="A41" s="35"/>
      <c r="B41" s="51"/>
      <c r="F41" s="6"/>
      <c r="G41" s="6"/>
    </row>
    <row r="42" spans="1:7" x14ac:dyDescent="0.25">
      <c r="B42" s="34"/>
      <c r="F42" s="6"/>
      <c r="G42" s="6"/>
    </row>
    <row r="43" spans="1:7" x14ac:dyDescent="0.25">
      <c r="A43" s="34"/>
      <c r="B43" s="51"/>
      <c r="F43" s="6"/>
      <c r="G43" s="6"/>
    </row>
    <row r="44" spans="1:7" x14ac:dyDescent="0.25">
      <c r="B44" s="51"/>
      <c r="F44" s="6"/>
      <c r="G44" s="6"/>
    </row>
    <row r="45" spans="1:7" x14ac:dyDescent="0.25">
      <c r="B45" s="51"/>
      <c r="G45" s="6"/>
    </row>
    <row r="46" spans="1:7" x14ac:dyDescent="0.25">
      <c r="A46" s="35"/>
      <c r="B46" s="51"/>
      <c r="G46" s="6"/>
    </row>
    <row r="47" spans="1:7" x14ac:dyDescent="0.25">
      <c r="G47" s="6"/>
    </row>
    <row r="48" spans="1:7" x14ac:dyDescent="0.25">
      <c r="G48" s="6"/>
    </row>
    <row r="49" spans="7:7" x14ac:dyDescent="0.25">
      <c r="G49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B775"/>
  <sheetViews>
    <sheetView zoomScaleNormal="100" workbookViewId="0">
      <pane xSplit="8" ySplit="1" topLeftCell="I2" activePane="bottomRight" state="frozen"/>
      <selection activeCell="C8" sqref="C8"/>
      <selection pane="topRight" activeCell="C8" sqref="C8"/>
      <selection pane="bottomLeft" activeCell="C8" sqref="C8"/>
      <selection pane="bottomRight" activeCell="I2" sqref="I2"/>
    </sheetView>
  </sheetViews>
  <sheetFormatPr defaultRowHeight="12.5" x14ac:dyDescent="0.25"/>
  <cols>
    <col min="1" max="4" width="15.54296875" customWidth="1"/>
    <col min="5" max="5" width="16.453125" customWidth="1"/>
    <col min="6" max="6" width="11.81640625" customWidth="1"/>
    <col min="7" max="7" width="16" customWidth="1"/>
    <col min="8" max="182" width="10.7265625" customWidth="1"/>
    <col min="183" max="183" width="12" bestFit="1" customWidth="1"/>
    <col min="184" max="184" width="9.26953125" customWidth="1"/>
    <col min="185" max="187" width="10.1796875" bestFit="1" customWidth="1"/>
  </cols>
  <sheetData>
    <row r="1" spans="1:184" x14ac:dyDescent="0.25">
      <c r="A1" t="s">
        <v>226</v>
      </c>
      <c r="B1" t="s">
        <v>227</v>
      </c>
      <c r="C1" t="s">
        <v>228</v>
      </c>
      <c r="D1" t="s">
        <v>215</v>
      </c>
      <c r="E1" t="s">
        <v>216</v>
      </c>
      <c r="F1" t="s">
        <v>189</v>
      </c>
      <c r="G1" t="s">
        <v>197</v>
      </c>
      <c r="H1" t="s">
        <v>201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225</v>
      </c>
      <c r="FV1" t="s">
        <v>223</v>
      </c>
      <c r="FW1" t="s">
        <v>224</v>
      </c>
      <c r="FX1" t="s">
        <v>244</v>
      </c>
      <c r="FY1" t="s">
        <v>237</v>
      </c>
      <c r="FZ1" s="41"/>
      <c r="GA1" s="34"/>
      <c r="GB1" s="34"/>
    </row>
    <row r="2" spans="1:184" x14ac:dyDescent="0.25">
      <c r="A2" t="s">
        <v>186</v>
      </c>
      <c r="B2" t="s">
        <v>236</v>
      </c>
      <c r="C2" t="s">
        <v>2</v>
      </c>
      <c r="D2" t="s">
        <v>202</v>
      </c>
      <c r="E2" t="s">
        <v>239</v>
      </c>
      <c r="F2" t="s">
        <v>1</v>
      </c>
      <c r="G2" t="s">
        <v>198</v>
      </c>
      <c r="H2" s="79">
        <v>25297</v>
      </c>
      <c r="I2" s="79">
        <v>12.629909515380859</v>
      </c>
      <c r="J2" s="79">
        <v>11.124281883239746</v>
      </c>
      <c r="K2" s="79">
        <v>10.449924468994141</v>
      </c>
      <c r="L2" s="79">
        <v>10.316046714782715</v>
      </c>
      <c r="M2" s="79">
        <v>10.859004974365234</v>
      </c>
      <c r="N2" s="79">
        <v>11.862577438354492</v>
      </c>
      <c r="O2" s="79">
        <v>14.377077102661133</v>
      </c>
      <c r="P2" s="79">
        <v>16.10926628112793</v>
      </c>
      <c r="Q2" s="79">
        <v>14.691642761230469</v>
      </c>
      <c r="R2" s="79">
        <v>13.493546485900879</v>
      </c>
      <c r="S2" s="79">
        <v>12.921475410461426</v>
      </c>
      <c r="T2" s="79">
        <v>12.452174186706543</v>
      </c>
      <c r="U2" s="79">
        <v>12.002137184143066</v>
      </c>
      <c r="V2" s="79">
        <v>11.755581855773926</v>
      </c>
      <c r="W2" s="79">
        <v>11.524033546447754</v>
      </c>
      <c r="X2" s="79">
        <v>11.74367618560791</v>
      </c>
      <c r="Y2" s="79">
        <v>12.816498756408691</v>
      </c>
      <c r="Z2" s="79">
        <v>16.542024612426758</v>
      </c>
      <c r="AA2" s="79">
        <v>19.734645843505859</v>
      </c>
      <c r="AB2" s="79">
        <v>20.707710266113281</v>
      </c>
      <c r="AC2" s="79">
        <v>20.734577178955078</v>
      </c>
      <c r="AD2" s="79">
        <v>19.747928619384766</v>
      </c>
      <c r="AE2" s="79">
        <v>17.70448112487793</v>
      </c>
      <c r="AF2" s="79">
        <v>14.906445503234863</v>
      </c>
      <c r="AG2" s="79">
        <v>-1.0988956689834595</v>
      </c>
      <c r="AH2" s="79">
        <v>-1.2020463943481445</v>
      </c>
      <c r="AI2" s="79">
        <v>-1.3530462980270386</v>
      </c>
      <c r="AJ2" s="79">
        <v>-1.1041713953018188</v>
      </c>
      <c r="AK2" s="79">
        <v>-0.54676872491836548</v>
      </c>
      <c r="AL2" s="79">
        <v>-0.18640686571598053</v>
      </c>
      <c r="AM2" s="79">
        <v>-1.4687000773847103E-2</v>
      </c>
      <c r="AN2" s="79">
        <v>-0.22738340497016907</v>
      </c>
      <c r="AO2" s="79">
        <v>-0.30593755841255188</v>
      </c>
      <c r="AP2" s="79">
        <v>-0.26636841893196106</v>
      </c>
      <c r="AQ2" s="79">
        <v>0.10290077328681946</v>
      </c>
      <c r="AR2" s="79">
        <v>0.10344283282756805</v>
      </c>
      <c r="AS2" s="79">
        <v>-2.8342980891466141E-2</v>
      </c>
      <c r="AT2" s="79">
        <v>0.10326993465423584</v>
      </c>
      <c r="AU2" s="79">
        <v>0.4198547899723053</v>
      </c>
      <c r="AV2" s="79">
        <v>0.69549155235290527</v>
      </c>
      <c r="AW2" s="79">
        <v>0.82811182737350464</v>
      </c>
      <c r="AX2" s="79">
        <v>1.1069521903991699</v>
      </c>
      <c r="AY2" s="79">
        <v>1.0644558668136597</v>
      </c>
      <c r="AZ2" s="79">
        <v>0.95105063915252686</v>
      </c>
      <c r="BA2" s="79">
        <v>0.1254865974187851</v>
      </c>
      <c r="BB2" s="79">
        <v>-0.67410194873809814</v>
      </c>
      <c r="BC2" s="79">
        <v>-0.86151415109634399</v>
      </c>
      <c r="BD2" s="79">
        <v>-1.1999870538711548</v>
      </c>
      <c r="BE2" s="79">
        <v>-0.88776391744613647</v>
      </c>
      <c r="BF2" s="79">
        <v>-0.98483651876449585</v>
      </c>
      <c r="BG2" s="79">
        <v>-1.0737981796264648</v>
      </c>
      <c r="BH2" s="79">
        <v>-0.85016834735870361</v>
      </c>
      <c r="BI2" s="79">
        <v>-0.3374733030796051</v>
      </c>
      <c r="BJ2" s="79">
        <v>4.6870894730091095E-2</v>
      </c>
      <c r="BK2" s="79">
        <v>0.22274957597255707</v>
      </c>
      <c r="BL2" s="79">
        <v>-6.9637410342693329E-3</v>
      </c>
      <c r="BM2" s="79">
        <v>-8.5657559335231781E-2</v>
      </c>
      <c r="BN2" s="79">
        <v>-6.5928101539611816E-2</v>
      </c>
      <c r="BO2" s="79">
        <v>0.29465457797050476</v>
      </c>
      <c r="BP2" s="79">
        <v>0.28321525454521179</v>
      </c>
      <c r="BQ2" s="79">
        <v>0.14028026163578033</v>
      </c>
      <c r="BR2" s="79">
        <v>0.26791909337043762</v>
      </c>
      <c r="BS2" s="79">
        <v>0.57587617635726929</v>
      </c>
      <c r="BT2" s="79">
        <v>0.84932351112365723</v>
      </c>
      <c r="BU2" s="79">
        <v>1.0013248920440674</v>
      </c>
      <c r="BV2" s="79">
        <v>1.3030881881713867</v>
      </c>
      <c r="BW2" s="79">
        <v>1.2808818817138672</v>
      </c>
      <c r="BX2" s="79">
        <v>1.177222728729248</v>
      </c>
      <c r="BY2" s="79">
        <v>0.35911142826080322</v>
      </c>
      <c r="BZ2" s="79">
        <v>-0.44446921348571777</v>
      </c>
      <c r="CA2" s="79">
        <v>-0.63616096973419189</v>
      </c>
      <c r="CB2" s="79">
        <v>-0.97929668426513672</v>
      </c>
      <c r="CC2" s="79">
        <v>-0.74153465032577515</v>
      </c>
      <c r="CD2" s="79">
        <v>-0.83439761400222778</v>
      </c>
      <c r="CE2" s="79">
        <v>-0.88039171695709229</v>
      </c>
      <c r="CF2" s="79">
        <v>-0.67424666881561279</v>
      </c>
      <c r="CG2" s="79">
        <v>-0.19251592457294464</v>
      </c>
      <c r="CH2" s="79">
        <v>0.20843836665153503</v>
      </c>
      <c r="CI2" s="79">
        <v>0.38719743490219116</v>
      </c>
      <c r="CJ2" s="79">
        <v>0.14569824934005737</v>
      </c>
      <c r="CK2" s="79">
        <v>6.6907688975334167E-2</v>
      </c>
      <c r="CL2" s="79">
        <v>7.2896257042884827E-2</v>
      </c>
      <c r="CM2" s="79">
        <v>0.42746269702911377</v>
      </c>
      <c r="CN2" s="79">
        <v>0.40772506594657898</v>
      </c>
      <c r="CO2" s="79">
        <v>0.2570682168006897</v>
      </c>
      <c r="CP2" s="79">
        <v>0.3819546103477478</v>
      </c>
      <c r="CQ2" s="79">
        <v>0.68393605947494507</v>
      </c>
      <c r="CR2" s="79">
        <v>0.95586705207824707</v>
      </c>
      <c r="CS2" s="79">
        <v>1.1212917566299438</v>
      </c>
      <c r="CT2" s="79">
        <v>1.4389314651489258</v>
      </c>
      <c r="CU2" s="79">
        <v>1.4307777881622314</v>
      </c>
      <c r="CV2" s="79">
        <v>1.3338687419891357</v>
      </c>
      <c r="CW2" s="79">
        <v>0.52091926336288452</v>
      </c>
      <c r="CX2" s="79">
        <v>-0.28542628884315491</v>
      </c>
      <c r="CY2" s="79">
        <v>-0.48008200526237488</v>
      </c>
      <c r="CZ2" s="79">
        <v>-0.8264472484588623</v>
      </c>
      <c r="DA2" s="79">
        <v>-0.59530538320541382</v>
      </c>
      <c r="DB2" s="79">
        <v>-0.68395870923995972</v>
      </c>
      <c r="DC2" s="79">
        <v>-0.68698525428771973</v>
      </c>
      <c r="DD2" s="79">
        <v>-0.49832496047019958</v>
      </c>
      <c r="DE2" s="79">
        <v>-4.755854606628418E-2</v>
      </c>
      <c r="DF2" s="79">
        <v>0.37000584602355957</v>
      </c>
      <c r="DG2" s="79">
        <v>0.55164527893066406</v>
      </c>
      <c r="DH2" s="79">
        <v>0.29836022853851318</v>
      </c>
      <c r="DI2" s="79">
        <v>0.21947294473648071</v>
      </c>
      <c r="DJ2" s="79">
        <v>0.21172061562538147</v>
      </c>
      <c r="DK2" s="79">
        <v>0.56027078628540039</v>
      </c>
      <c r="DL2" s="79">
        <v>0.53223490715026855</v>
      </c>
      <c r="DM2" s="79">
        <v>0.37385615706443787</v>
      </c>
      <c r="DN2" s="79">
        <v>0.49599012732505798</v>
      </c>
      <c r="DO2" s="79">
        <v>0.79199594259262085</v>
      </c>
      <c r="DP2" s="79">
        <v>1.0624105930328369</v>
      </c>
      <c r="DQ2" s="79">
        <v>1.2412586212158203</v>
      </c>
      <c r="DR2" s="79">
        <v>1.5747747421264648</v>
      </c>
      <c r="DS2" s="79">
        <v>1.5806736946105957</v>
      </c>
      <c r="DT2" s="79">
        <v>1.4905147552490234</v>
      </c>
      <c r="DU2" s="79">
        <v>0.68272709846496582</v>
      </c>
      <c r="DV2" s="79">
        <v>-0.12638336420059204</v>
      </c>
      <c r="DW2" s="79">
        <v>-0.32400307059288025</v>
      </c>
      <c r="DX2" s="79">
        <v>-0.67359781265258789</v>
      </c>
      <c r="DY2" s="79">
        <v>-0.38417357206344604</v>
      </c>
      <c r="DZ2" s="79">
        <v>-0.46674883365631104</v>
      </c>
      <c r="EA2" s="79">
        <v>-0.40773710608482361</v>
      </c>
      <c r="EB2" s="79">
        <v>-0.24432197213172913</v>
      </c>
      <c r="EC2" s="79">
        <v>0.16173689067363739</v>
      </c>
      <c r="ED2" s="79">
        <v>0.6032835841178894</v>
      </c>
      <c r="EE2" s="79">
        <v>0.789081871509552</v>
      </c>
      <c r="EF2" s="79">
        <v>0.5187799334526062</v>
      </c>
      <c r="EG2" s="79">
        <v>0.43975293636322021</v>
      </c>
      <c r="EH2" s="79">
        <v>0.41216093301773071</v>
      </c>
      <c r="EI2" s="79">
        <v>0.75202459096908569</v>
      </c>
      <c r="EJ2" s="79">
        <v>0.71200728416442871</v>
      </c>
      <c r="EK2" s="79">
        <v>0.54247939586639404</v>
      </c>
      <c r="EL2" s="79">
        <v>0.66063928604125977</v>
      </c>
      <c r="EM2" s="79">
        <v>0.94801729917526245</v>
      </c>
      <c r="EN2" s="79">
        <v>1.2162425518035889</v>
      </c>
      <c r="EO2" s="79">
        <v>1.4144717454910278</v>
      </c>
      <c r="EP2" s="79">
        <v>1.7709107398986816</v>
      </c>
      <c r="EQ2" s="79">
        <v>1.7970997095108032</v>
      </c>
      <c r="ER2" s="79">
        <v>1.7166868448257446</v>
      </c>
      <c r="ES2" s="79">
        <v>0.91635191440582275</v>
      </c>
      <c r="ET2" s="79">
        <v>0.10324935615062714</v>
      </c>
      <c r="EU2" s="79">
        <v>-9.8649859428405762E-2</v>
      </c>
      <c r="EV2" s="79">
        <v>-0.4529075026512146</v>
      </c>
      <c r="EW2" s="79">
        <v>49.249320983886719</v>
      </c>
      <c r="EX2" s="79">
        <v>48.690521240234375</v>
      </c>
      <c r="EY2" s="79">
        <v>48.277763366699219</v>
      </c>
      <c r="EZ2" s="79">
        <v>47.879531860351563</v>
      </c>
      <c r="FA2" s="79">
        <v>47.555046081542969</v>
      </c>
      <c r="FB2" s="79">
        <v>47.465290069580078</v>
      </c>
      <c r="FC2" s="79">
        <v>47.499008178710938</v>
      </c>
      <c r="FD2" s="79">
        <v>47.845939636230469</v>
      </c>
      <c r="FE2" s="79">
        <v>50.015167236328125</v>
      </c>
      <c r="FF2" s="79">
        <v>52.730117797851563</v>
      </c>
      <c r="FG2" s="79">
        <v>55.064743041992188</v>
      </c>
      <c r="FH2" s="79">
        <v>57.017787933349609</v>
      </c>
      <c r="FI2" s="79">
        <v>58.327548980712891</v>
      </c>
      <c r="FJ2" s="79">
        <v>59.194740295410156</v>
      </c>
      <c r="FK2" s="79">
        <v>59.638191223144531</v>
      </c>
      <c r="FL2" s="79">
        <v>59.342449188232422</v>
      </c>
      <c r="FM2" s="79">
        <v>57.944980621337891</v>
      </c>
      <c r="FN2" s="79">
        <v>55.840435028076172</v>
      </c>
      <c r="FO2" s="79">
        <v>54.604122161865234</v>
      </c>
      <c r="FP2" s="79">
        <v>53.503509521484375</v>
      </c>
      <c r="FQ2" s="79">
        <v>52.703182220458984</v>
      </c>
      <c r="FR2" s="79">
        <v>52.021568298339844</v>
      </c>
      <c r="FS2" s="79">
        <v>51.231605529785156</v>
      </c>
      <c r="FT2" s="79">
        <v>50.487308502197266</v>
      </c>
      <c r="FU2" s="79">
        <v>0.18031470477581024</v>
      </c>
      <c r="FV2" s="79">
        <v>0.21341298520565033</v>
      </c>
      <c r="FW2" s="79">
        <v>0.18642702698707581</v>
      </c>
      <c r="FX2" s="79">
        <v>1180.227294921875</v>
      </c>
      <c r="FY2" s="79">
        <v>1</v>
      </c>
      <c r="FZ2" s="41"/>
      <c r="GA2" s="34"/>
      <c r="GB2" s="34"/>
    </row>
    <row r="3" spans="1:184" x14ac:dyDescent="0.25">
      <c r="A3" t="s">
        <v>186</v>
      </c>
      <c r="B3" t="s">
        <v>236</v>
      </c>
      <c r="C3" t="s">
        <v>2</v>
      </c>
      <c r="D3" t="s">
        <v>202</v>
      </c>
      <c r="E3" t="s">
        <v>239</v>
      </c>
      <c r="F3" t="s">
        <v>1</v>
      </c>
      <c r="G3" t="s">
        <v>200</v>
      </c>
      <c r="H3" s="79">
        <v>3780</v>
      </c>
      <c r="I3" s="79">
        <v>3.0381243228912354</v>
      </c>
      <c r="J3" s="79">
        <v>2.7057905197143555</v>
      </c>
      <c r="K3" s="79">
        <v>2.5459525585174561</v>
      </c>
      <c r="L3" s="79">
        <v>2.4709389209747314</v>
      </c>
      <c r="M3" s="79">
        <v>2.4793562889099121</v>
      </c>
      <c r="N3" s="79">
        <v>2.6643257141113281</v>
      </c>
      <c r="O3" s="79">
        <v>3.1817517280578613</v>
      </c>
      <c r="P3" s="79">
        <v>3.7599935531616211</v>
      </c>
      <c r="Q3" s="79">
        <v>3.5402920246124268</v>
      </c>
      <c r="R3" s="79">
        <v>3.3533904552459717</v>
      </c>
      <c r="S3" s="79">
        <v>3.2397973537445068</v>
      </c>
      <c r="T3" s="79">
        <v>3.1087970733642578</v>
      </c>
      <c r="U3" s="79">
        <v>2.9690473079681396</v>
      </c>
      <c r="V3" s="79">
        <v>2.8665268421173096</v>
      </c>
      <c r="W3" s="79">
        <v>2.7489862442016602</v>
      </c>
      <c r="X3" s="79">
        <v>2.8543920516967773</v>
      </c>
      <c r="Y3" s="79">
        <v>3.1505753993988037</v>
      </c>
      <c r="Z3" s="79">
        <v>3.7501966953277588</v>
      </c>
      <c r="AA3" s="79">
        <v>4.3819980621337891</v>
      </c>
      <c r="AB3" s="79">
        <v>4.5595383644104004</v>
      </c>
      <c r="AC3" s="79">
        <v>4.6503124237060547</v>
      </c>
      <c r="AD3" s="79">
        <v>4.4405403137207031</v>
      </c>
      <c r="AE3" s="79">
        <v>4.0784721374511719</v>
      </c>
      <c r="AF3" s="79">
        <v>3.5582129955291748</v>
      </c>
      <c r="AG3" s="79">
        <v>-0.1117478683590889</v>
      </c>
      <c r="AH3" s="79">
        <v>-9.3640618026256561E-2</v>
      </c>
      <c r="AI3" s="79">
        <v>-1.5988431870937347E-2</v>
      </c>
      <c r="AJ3" s="79">
        <v>3.1944390386343002E-2</v>
      </c>
      <c r="AK3" s="79">
        <v>3.9084158837795258E-2</v>
      </c>
      <c r="AL3" s="79">
        <v>8.7011894211173058E-3</v>
      </c>
      <c r="AM3" s="79">
        <v>-5.1510985940694809E-2</v>
      </c>
      <c r="AN3" s="79">
        <v>3.6337953060865402E-2</v>
      </c>
      <c r="AO3" s="79">
        <v>6.1698056757450104E-2</v>
      </c>
      <c r="AP3" s="79">
        <v>7.1287736296653748E-2</v>
      </c>
      <c r="AQ3" s="79">
        <v>5.9954904019832611E-2</v>
      </c>
      <c r="AR3" s="79">
        <v>5.5793795734643936E-2</v>
      </c>
      <c r="AS3" s="79">
        <v>-1.3076307252049446E-2</v>
      </c>
      <c r="AT3" s="79">
        <v>9.3967527151107788E-2</v>
      </c>
      <c r="AU3" s="79">
        <v>6.186385452747345E-2</v>
      </c>
      <c r="AV3" s="79">
        <v>0.17940084636211395</v>
      </c>
      <c r="AW3" s="79">
        <v>0.22437466681003571</v>
      </c>
      <c r="AX3" s="79">
        <v>0.11742650717496872</v>
      </c>
      <c r="AY3" s="79">
        <v>7.1574151515960693E-2</v>
      </c>
      <c r="AZ3" s="79">
        <v>0.11730737239122391</v>
      </c>
      <c r="BA3" s="79">
        <v>4.1265331208705902E-2</v>
      </c>
      <c r="BB3" s="79">
        <v>-0.12800626456737518</v>
      </c>
      <c r="BC3" s="79">
        <v>-4.8238020390272141E-2</v>
      </c>
      <c r="BD3" s="79">
        <v>-3.551015630364418E-2</v>
      </c>
      <c r="BE3" s="79">
        <v>0.16503095626831055</v>
      </c>
      <c r="BF3" s="79">
        <v>0.14409889280796051</v>
      </c>
      <c r="BG3" s="79">
        <v>0.22112111747264862</v>
      </c>
      <c r="BH3" s="79">
        <v>0.26374778151512146</v>
      </c>
      <c r="BI3" s="79">
        <v>0.26552027463912964</v>
      </c>
      <c r="BJ3" s="79">
        <v>0.23220261931419373</v>
      </c>
      <c r="BK3" s="79">
        <v>0.25571495294570923</v>
      </c>
      <c r="BL3" s="79">
        <v>0.39612993597984314</v>
      </c>
      <c r="BM3" s="79">
        <v>0.33518204092979431</v>
      </c>
      <c r="BN3" s="79">
        <v>0.31412503123283386</v>
      </c>
      <c r="BO3" s="79">
        <v>0.29261168837547302</v>
      </c>
      <c r="BP3" s="79">
        <v>0.26166623830795288</v>
      </c>
      <c r="BQ3" s="79">
        <v>0.15309543907642365</v>
      </c>
      <c r="BR3" s="79">
        <v>0.23329471051692963</v>
      </c>
      <c r="BS3" s="79">
        <v>0.1920466423034668</v>
      </c>
      <c r="BT3" s="79">
        <v>0.332171231508255</v>
      </c>
      <c r="BU3" s="79">
        <v>0.39073610305786133</v>
      </c>
      <c r="BV3" s="79">
        <v>0.33798035979270935</v>
      </c>
      <c r="BW3" s="79">
        <v>0.34577164053916931</v>
      </c>
      <c r="BX3" s="79">
        <v>0.43421828746795654</v>
      </c>
      <c r="BY3" s="79">
        <v>0.43899995088577271</v>
      </c>
      <c r="BZ3" s="79">
        <v>0.31031778454780579</v>
      </c>
      <c r="CA3" s="79">
        <v>0.36830469965934753</v>
      </c>
      <c r="CB3" s="79">
        <v>0.31942421197891235</v>
      </c>
      <c r="CC3" s="79">
        <v>0.35672712326049805</v>
      </c>
      <c r="CD3" s="79">
        <v>0.30875656008720398</v>
      </c>
      <c r="CE3" s="79">
        <v>0.38534247875213623</v>
      </c>
      <c r="CF3" s="79">
        <v>0.424294114112854</v>
      </c>
      <c r="CG3" s="79">
        <v>0.42234921455383301</v>
      </c>
      <c r="CH3" s="79">
        <v>0.38699904084205627</v>
      </c>
      <c r="CI3" s="79">
        <v>0.46849870681762695</v>
      </c>
      <c r="CJ3" s="79">
        <v>0.64532077312469482</v>
      </c>
      <c r="CK3" s="79">
        <v>0.52459621429443359</v>
      </c>
      <c r="CL3" s="79">
        <v>0.48231339454650879</v>
      </c>
      <c r="CM3" s="79">
        <v>0.45374906063079834</v>
      </c>
      <c r="CN3" s="79">
        <v>0.40425285696983337</v>
      </c>
      <c r="CO3" s="79">
        <v>0.26818549633026123</v>
      </c>
      <c r="CP3" s="79">
        <v>0.32979229092597961</v>
      </c>
      <c r="CQ3" s="79">
        <v>0.28221085667610168</v>
      </c>
      <c r="CR3" s="79">
        <v>0.43797951936721802</v>
      </c>
      <c r="CS3" s="79">
        <v>0.50595754384994507</v>
      </c>
      <c r="CT3" s="79">
        <v>0.49073529243469238</v>
      </c>
      <c r="CU3" s="79">
        <v>0.53567999601364136</v>
      </c>
      <c r="CV3" s="79">
        <v>0.65370982885360718</v>
      </c>
      <c r="CW3" s="79">
        <v>0.71446973085403442</v>
      </c>
      <c r="CX3" s="79">
        <v>0.61389970779418945</v>
      </c>
      <c r="CY3" s="79">
        <v>0.65680092573165894</v>
      </c>
      <c r="CZ3" s="79">
        <v>0.5652506947517395</v>
      </c>
      <c r="DA3" s="79">
        <v>0.54842329025268555</v>
      </c>
      <c r="DB3" s="79">
        <v>0.47341421246528625</v>
      </c>
      <c r="DC3" s="79">
        <v>0.54956382513046265</v>
      </c>
      <c r="DD3" s="79">
        <v>0.58484041690826416</v>
      </c>
      <c r="DE3" s="79">
        <v>0.57917815446853638</v>
      </c>
      <c r="DF3" s="79">
        <v>0.54179543256759644</v>
      </c>
      <c r="DG3" s="79">
        <v>0.68128246068954468</v>
      </c>
      <c r="DH3" s="79">
        <v>0.89451158046722412</v>
      </c>
      <c r="DI3" s="79">
        <v>0.71401041746139526</v>
      </c>
      <c r="DJ3" s="79">
        <v>0.6505017876625061</v>
      </c>
      <c r="DK3" s="79">
        <v>0.61488646268844604</v>
      </c>
      <c r="DL3" s="79">
        <v>0.54683947563171387</v>
      </c>
      <c r="DM3" s="79">
        <v>0.38327553868293762</v>
      </c>
      <c r="DN3" s="79">
        <v>0.4262898862361908</v>
      </c>
      <c r="DO3" s="79">
        <v>0.37237507104873657</v>
      </c>
      <c r="DP3" s="79">
        <v>0.54378783702850342</v>
      </c>
      <c r="DQ3" s="79">
        <v>0.62117898464202881</v>
      </c>
      <c r="DR3" s="79">
        <v>0.64349019527435303</v>
      </c>
      <c r="DS3" s="79">
        <v>0.72558832168579102</v>
      </c>
      <c r="DT3" s="79">
        <v>0.87320137023925781</v>
      </c>
      <c r="DU3" s="79">
        <v>0.98993951082229614</v>
      </c>
      <c r="DV3" s="79">
        <v>0.91748160123825073</v>
      </c>
      <c r="DW3" s="79">
        <v>0.94529712200164795</v>
      </c>
      <c r="DX3" s="79">
        <v>0.81107717752456665</v>
      </c>
      <c r="DY3" s="79">
        <v>0.82520210742950439</v>
      </c>
      <c r="DZ3" s="79">
        <v>0.71115374565124512</v>
      </c>
      <c r="EA3" s="79">
        <v>0.78667336702346802</v>
      </c>
      <c r="EB3" s="79">
        <v>0.81664383411407471</v>
      </c>
      <c r="EC3" s="79">
        <v>0.80561429262161255</v>
      </c>
      <c r="ED3" s="79">
        <v>0.76529687643051147</v>
      </c>
      <c r="EE3" s="79">
        <v>0.98850840330123901</v>
      </c>
      <c r="EF3" s="79">
        <v>1.2543035745620728</v>
      </c>
      <c r="EG3" s="79">
        <v>0.98749434947967529</v>
      </c>
      <c r="EH3" s="79">
        <v>0.89333903789520264</v>
      </c>
      <c r="EI3" s="79">
        <v>0.84754323959350586</v>
      </c>
      <c r="EJ3" s="79">
        <v>0.75271189212799072</v>
      </c>
      <c r="EK3" s="79">
        <v>0.54944729804992676</v>
      </c>
      <c r="EL3" s="79">
        <v>0.56561702489852905</v>
      </c>
      <c r="EM3" s="79">
        <v>0.50255787372589111</v>
      </c>
      <c r="EN3" s="79">
        <v>0.69655817747116089</v>
      </c>
      <c r="EO3" s="79">
        <v>0.78754043579101563</v>
      </c>
      <c r="EP3" s="79">
        <v>0.86404407024383545</v>
      </c>
      <c r="EQ3" s="79">
        <v>0.99978584051132202</v>
      </c>
      <c r="ER3" s="79">
        <v>1.1901122331619263</v>
      </c>
      <c r="ES3" s="79">
        <v>1.38767409324646</v>
      </c>
      <c r="ET3" s="79">
        <v>1.3558056354522705</v>
      </c>
      <c r="EU3" s="79">
        <v>1.3618398904800415</v>
      </c>
      <c r="EV3" s="79">
        <v>1.1660115718841553</v>
      </c>
      <c r="EW3" s="79">
        <v>47.823379516601563</v>
      </c>
      <c r="EX3" s="79">
        <v>47.201854705810547</v>
      </c>
      <c r="EY3" s="79">
        <v>46.473545074462891</v>
      </c>
      <c r="EZ3" s="79">
        <v>45.990699768066406</v>
      </c>
      <c r="FA3" s="79">
        <v>45.709522247314453</v>
      </c>
      <c r="FB3" s="79">
        <v>45.473125457763672</v>
      </c>
      <c r="FC3" s="79">
        <v>45.457248687744141</v>
      </c>
      <c r="FD3" s="79">
        <v>45.832927703857422</v>
      </c>
      <c r="FE3" s="79">
        <v>48.123638153076172</v>
      </c>
      <c r="FF3" s="79">
        <v>51.152961730957031</v>
      </c>
      <c r="FG3" s="79">
        <v>53.856853485107422</v>
      </c>
      <c r="FH3" s="79">
        <v>56.037925720214844</v>
      </c>
      <c r="FI3" s="79">
        <v>57.397209167480469</v>
      </c>
      <c r="FJ3" s="79">
        <v>58.359813690185547</v>
      </c>
      <c r="FK3" s="79">
        <v>58.899162292480469</v>
      </c>
      <c r="FL3" s="79">
        <v>58.4869384765625</v>
      </c>
      <c r="FM3" s="79">
        <v>56.872894287109375</v>
      </c>
      <c r="FN3" s="79">
        <v>54.666877746582031</v>
      </c>
      <c r="FO3" s="79">
        <v>53.251472473144531</v>
      </c>
      <c r="FP3" s="79">
        <v>51.946025848388672</v>
      </c>
      <c r="FQ3" s="79">
        <v>51.051795959472656</v>
      </c>
      <c r="FR3" s="79">
        <v>50.284805297851563</v>
      </c>
      <c r="FS3" s="79">
        <v>49.539535522460938</v>
      </c>
      <c r="FT3" s="79">
        <v>48.785362243652344</v>
      </c>
      <c r="FU3" s="79">
        <v>0.33039641380310059</v>
      </c>
      <c r="FV3" s="79">
        <v>0.29055160284042358</v>
      </c>
      <c r="FW3" s="79">
        <v>0.34221372008323669</v>
      </c>
      <c r="FX3" s="79">
        <v>275.77273559570313</v>
      </c>
      <c r="FY3" s="79">
        <v>1</v>
      </c>
      <c r="FZ3" s="41"/>
      <c r="GA3" s="34"/>
      <c r="GB3" s="34"/>
    </row>
    <row r="4" spans="1:184" x14ac:dyDescent="0.25">
      <c r="A4" t="s">
        <v>186</v>
      </c>
      <c r="B4" t="s">
        <v>236</v>
      </c>
      <c r="C4" t="s">
        <v>2</v>
      </c>
      <c r="D4" t="s">
        <v>202</v>
      </c>
      <c r="E4" t="s">
        <v>239</v>
      </c>
      <c r="F4" t="s">
        <v>1</v>
      </c>
      <c r="G4" t="s">
        <v>1</v>
      </c>
      <c r="H4" s="79">
        <v>29077</v>
      </c>
      <c r="I4" s="79">
        <v>15.668033599853516</v>
      </c>
      <c r="J4" s="79">
        <v>13.830072402954102</v>
      </c>
      <c r="K4" s="79">
        <v>12.995877265930176</v>
      </c>
      <c r="L4" s="79">
        <v>12.786985397338867</v>
      </c>
      <c r="M4" s="79">
        <v>13.338361740112305</v>
      </c>
      <c r="N4" s="79">
        <v>14.52690315246582</v>
      </c>
      <c r="O4" s="79">
        <v>17.558828353881836</v>
      </c>
      <c r="P4" s="79">
        <v>19.869260787963867</v>
      </c>
      <c r="Q4" s="79">
        <v>18.23193359375</v>
      </c>
      <c r="R4" s="79">
        <v>16.84693717956543</v>
      </c>
      <c r="S4" s="79">
        <v>16.161272048950195</v>
      </c>
      <c r="T4" s="79">
        <v>15.560971260070801</v>
      </c>
      <c r="U4" s="79">
        <v>14.971183776855469</v>
      </c>
      <c r="V4" s="79">
        <v>14.622108459472656</v>
      </c>
      <c r="W4" s="79">
        <v>14.273018836975098</v>
      </c>
      <c r="X4" s="79">
        <v>14.598068237304688</v>
      </c>
      <c r="Y4" s="79">
        <v>15.967074394226074</v>
      </c>
      <c r="Z4" s="79">
        <v>20.292221069335938</v>
      </c>
      <c r="AA4" s="79">
        <v>24.116641998291016</v>
      </c>
      <c r="AB4" s="79">
        <v>25.267248153686523</v>
      </c>
      <c r="AC4" s="79">
        <v>25.384889602661133</v>
      </c>
      <c r="AD4" s="79">
        <v>24.188468933105469</v>
      </c>
      <c r="AE4" s="79">
        <v>21.782953262329102</v>
      </c>
      <c r="AF4" s="79">
        <v>18.464658737182617</v>
      </c>
      <c r="AG4" s="79">
        <v>-0.97402375936508179</v>
      </c>
      <c r="AH4" s="79">
        <v>-1.0706998109817505</v>
      </c>
      <c r="AI4" s="79">
        <v>-1.1151047945022583</v>
      </c>
      <c r="AJ4" s="79">
        <v>-0.83199512958526611</v>
      </c>
      <c r="AK4" s="79">
        <v>-0.29207393527030945</v>
      </c>
      <c r="AL4" s="79">
        <v>4.8617485910654068E-2</v>
      </c>
      <c r="AM4" s="79">
        <v>0.19848904013633728</v>
      </c>
      <c r="AN4" s="79">
        <v>7.6841175556182861E-2</v>
      </c>
      <c r="AO4" s="79">
        <v>-2.8766619507223368E-3</v>
      </c>
      <c r="AP4" s="79">
        <v>2.2253157570958138E-2</v>
      </c>
      <c r="AQ4" s="79">
        <v>0.37090373039245605</v>
      </c>
      <c r="AR4" s="79">
        <v>0.34936428070068359</v>
      </c>
      <c r="AS4" s="79">
        <v>0.1245446503162384</v>
      </c>
      <c r="AT4" s="79">
        <v>0.3466736376285553</v>
      </c>
      <c r="AU4" s="79">
        <v>0.62221133708953857</v>
      </c>
      <c r="AV4" s="79">
        <v>1.0268882513046265</v>
      </c>
      <c r="AW4" s="79">
        <v>1.2207479476928711</v>
      </c>
      <c r="AX4" s="79">
        <v>1.430097222328186</v>
      </c>
      <c r="AY4" s="79">
        <v>1.3751999139785767</v>
      </c>
      <c r="AZ4" s="79">
        <v>1.3285813331604004</v>
      </c>
      <c r="BA4" s="79">
        <v>0.45463860034942627</v>
      </c>
      <c r="BB4" s="79">
        <v>-0.5090785026550293</v>
      </c>
      <c r="BC4" s="79">
        <v>-0.62488597631454468</v>
      </c>
      <c r="BD4" s="79">
        <v>-0.96861827373504639</v>
      </c>
      <c r="BE4" s="79">
        <v>-0.62591004371643066</v>
      </c>
      <c r="BF4" s="79">
        <v>-0.74867469072341919</v>
      </c>
      <c r="BG4" s="79">
        <v>-0.74877089262008667</v>
      </c>
      <c r="BH4" s="79">
        <v>-0.48811966180801392</v>
      </c>
      <c r="BI4" s="79">
        <v>1.6273081302642822E-2</v>
      </c>
      <c r="BJ4" s="79">
        <v>0.37168312072753906</v>
      </c>
      <c r="BK4" s="79">
        <v>0.58677232265472412</v>
      </c>
      <c r="BL4" s="79">
        <v>0.49878323078155518</v>
      </c>
      <c r="BM4" s="79">
        <v>0.34828820824623108</v>
      </c>
      <c r="BN4" s="79">
        <v>0.3371281623840332</v>
      </c>
      <c r="BO4" s="79">
        <v>0.67239785194396973</v>
      </c>
      <c r="BP4" s="79">
        <v>0.6226801872253418</v>
      </c>
      <c r="BQ4" s="79">
        <v>0.36128681898117065</v>
      </c>
      <c r="BR4" s="79">
        <v>0.56236183643341064</v>
      </c>
      <c r="BS4" s="79">
        <v>0.82541126012802124</v>
      </c>
      <c r="BT4" s="79">
        <v>1.2436901330947876</v>
      </c>
      <c r="BU4" s="79">
        <v>1.4609122276306152</v>
      </c>
      <c r="BV4" s="79">
        <v>1.7252469062805176</v>
      </c>
      <c r="BW4" s="79">
        <v>1.7245198488235474</v>
      </c>
      <c r="BX4" s="79">
        <v>1.7179222106933594</v>
      </c>
      <c r="BY4" s="79">
        <v>0.91591227054595947</v>
      </c>
      <c r="BZ4" s="79">
        <v>-1.4246011152863503E-2</v>
      </c>
      <c r="CA4" s="79">
        <v>-0.15129128098487854</v>
      </c>
      <c r="CB4" s="79">
        <v>-0.55066776275634766</v>
      </c>
      <c r="CC4" s="79">
        <v>-0.3848075270652771</v>
      </c>
      <c r="CD4" s="79">
        <v>-0.52564102411270142</v>
      </c>
      <c r="CE4" s="79">
        <v>-0.49504920840263367</v>
      </c>
      <c r="CF4" s="79">
        <v>-0.24995255470275879</v>
      </c>
      <c r="CG4" s="79">
        <v>0.22983328998088837</v>
      </c>
      <c r="CH4" s="79">
        <v>0.59543740749359131</v>
      </c>
      <c r="CI4" s="79">
        <v>0.85569614171981812</v>
      </c>
      <c r="CJ4" s="79">
        <v>0.7910190224647522</v>
      </c>
      <c r="CK4" s="79">
        <v>0.59150391817092896</v>
      </c>
      <c r="CL4" s="79">
        <v>0.55520963668823242</v>
      </c>
      <c r="CM4" s="79">
        <v>0.88121175765991211</v>
      </c>
      <c r="CN4" s="79">
        <v>0.81197792291641235</v>
      </c>
      <c r="CO4" s="79">
        <v>0.52525371313095093</v>
      </c>
      <c r="CP4" s="79">
        <v>0.71174687147140503</v>
      </c>
      <c r="CQ4" s="79">
        <v>0.96614694595336914</v>
      </c>
      <c r="CR4" s="79">
        <v>1.3938465118408203</v>
      </c>
      <c r="CS4" s="79">
        <v>1.6272493600845337</v>
      </c>
      <c r="CT4" s="79">
        <v>1.9296667575836182</v>
      </c>
      <c r="CU4" s="79">
        <v>1.9664578437805176</v>
      </c>
      <c r="CV4" s="79">
        <v>1.9875785112380981</v>
      </c>
      <c r="CW4" s="79">
        <v>1.2353889942169189</v>
      </c>
      <c r="CX4" s="79">
        <v>0.32847344875335693</v>
      </c>
      <c r="CY4" s="79">
        <v>0.17671893537044525</v>
      </c>
      <c r="CZ4" s="79">
        <v>-0.26119649410247803</v>
      </c>
      <c r="DA4" s="79">
        <v>-0.14370502531528473</v>
      </c>
      <c r="DB4" s="79">
        <v>-0.30260738730430603</v>
      </c>
      <c r="DC4" s="79">
        <v>-0.24132750928401947</v>
      </c>
      <c r="DD4" s="79">
        <v>-1.1785452254116535E-2</v>
      </c>
      <c r="DE4" s="79">
        <v>0.44339349865913391</v>
      </c>
      <c r="DF4" s="79">
        <v>0.81919169425964355</v>
      </c>
      <c r="DG4" s="79">
        <v>1.1246199607849121</v>
      </c>
      <c r="DH4" s="79">
        <v>1.0832548141479492</v>
      </c>
      <c r="DI4" s="79">
        <v>0.83471965789794922</v>
      </c>
      <c r="DJ4" s="79">
        <v>0.77329111099243164</v>
      </c>
      <c r="DK4" s="79">
        <v>1.0900256633758545</v>
      </c>
      <c r="DL4" s="79">
        <v>1.0012756586074829</v>
      </c>
      <c r="DM4" s="79">
        <v>0.6892206072807312</v>
      </c>
      <c r="DN4" s="79">
        <v>0.86113190650939941</v>
      </c>
      <c r="DO4" s="79">
        <v>1.1068825721740723</v>
      </c>
      <c r="DP4" s="79">
        <v>1.544002890586853</v>
      </c>
      <c r="DQ4" s="79">
        <v>1.7935864925384521</v>
      </c>
      <c r="DR4" s="79">
        <v>2.1340866088867188</v>
      </c>
      <c r="DS4" s="79">
        <v>2.2083957195281982</v>
      </c>
      <c r="DT4" s="79">
        <v>2.2572348117828369</v>
      </c>
      <c r="DU4" s="79">
        <v>1.5548657178878784</v>
      </c>
      <c r="DV4" s="79">
        <v>0.67119288444519043</v>
      </c>
      <c r="DW4" s="79">
        <v>0.50472915172576904</v>
      </c>
      <c r="DX4" s="79">
        <v>2.8274755924940109E-2</v>
      </c>
      <c r="DY4" s="79">
        <v>0.20440869033336639</v>
      </c>
      <c r="DZ4" s="79">
        <v>1.9417794421315193E-2</v>
      </c>
      <c r="EA4" s="79">
        <v>0.12500634789466858</v>
      </c>
      <c r="EB4" s="79">
        <v>0.33209002017974854</v>
      </c>
      <c r="EC4" s="79">
        <v>0.75174051523208618</v>
      </c>
      <c r="ED4" s="79">
        <v>1.1422573328018188</v>
      </c>
      <c r="EE4" s="79">
        <v>1.5129032135009766</v>
      </c>
      <c r="EF4" s="79">
        <v>1.5051969289779663</v>
      </c>
      <c r="EG4" s="79">
        <v>1.1858844757080078</v>
      </c>
      <c r="EH4" s="79">
        <v>1.0881661176681519</v>
      </c>
      <c r="EI4" s="79">
        <v>1.3915197849273682</v>
      </c>
      <c r="EJ4" s="79">
        <v>1.2745915651321411</v>
      </c>
      <c r="EK4" s="79">
        <v>0.92596280574798584</v>
      </c>
      <c r="EL4" s="79">
        <v>1.0768201351165771</v>
      </c>
      <c r="EM4" s="79">
        <v>1.3100825548171997</v>
      </c>
      <c r="EN4" s="79">
        <v>1.7608047723770142</v>
      </c>
      <c r="EO4" s="79">
        <v>2.0337507724761963</v>
      </c>
      <c r="EP4" s="79">
        <v>2.4292361736297607</v>
      </c>
      <c r="EQ4" s="79">
        <v>2.557715892791748</v>
      </c>
      <c r="ER4" s="79">
        <v>2.6465756893157959</v>
      </c>
      <c r="ES4" s="79">
        <v>2.0161392688751221</v>
      </c>
      <c r="ET4" s="79">
        <v>1.1660254001617432</v>
      </c>
      <c r="EU4" s="79">
        <v>0.97832381725311279</v>
      </c>
      <c r="EV4" s="79">
        <v>0.44622525572776794</v>
      </c>
      <c r="EW4" s="79">
        <v>49.011138916015625</v>
      </c>
      <c r="EX4" s="79">
        <v>48.441951751708984</v>
      </c>
      <c r="EY4" s="79">
        <v>47.988811492919922</v>
      </c>
      <c r="EZ4" s="79">
        <v>47.5830078125</v>
      </c>
      <c r="FA4" s="79">
        <v>47.265445709228516</v>
      </c>
      <c r="FB4" s="79">
        <v>47.139640808105469</v>
      </c>
      <c r="FC4" s="79">
        <v>47.167346954345703</v>
      </c>
      <c r="FD4" s="79">
        <v>47.517299652099609</v>
      </c>
      <c r="FE4" s="79">
        <v>49.691802978515625</v>
      </c>
      <c r="FF4" s="79">
        <v>52.452178955078125</v>
      </c>
      <c r="FG4" s="79">
        <v>54.844505310058594</v>
      </c>
      <c r="FH4" s="79">
        <v>56.838108062744141</v>
      </c>
      <c r="FI4" s="79">
        <v>58.153610229492188</v>
      </c>
      <c r="FJ4" s="79">
        <v>59.04248046875</v>
      </c>
      <c r="FK4" s="79">
        <v>59.501190185546875</v>
      </c>
      <c r="FL4" s="79">
        <v>59.185890197753906</v>
      </c>
      <c r="FM4" s="79">
        <v>57.747261047363281</v>
      </c>
      <c r="FN4" s="79">
        <v>55.632122039794922</v>
      </c>
      <c r="FO4" s="79">
        <v>54.369239807128906</v>
      </c>
      <c r="FP4" s="79">
        <v>53.242195129394531</v>
      </c>
      <c r="FQ4" s="79">
        <v>52.434043884277344</v>
      </c>
      <c r="FR4" s="79">
        <v>51.743026733398438</v>
      </c>
      <c r="FS4" s="79">
        <v>50.963642120361328</v>
      </c>
      <c r="FT4" s="79">
        <v>50.215286254882813</v>
      </c>
      <c r="FU4" s="79">
        <v>0.37639763951301575</v>
      </c>
      <c r="FV4" s="79">
        <v>0.36050704121589661</v>
      </c>
      <c r="FW4" s="79">
        <v>0.38969895243644714</v>
      </c>
      <c r="FX4" s="79">
        <v>1456</v>
      </c>
      <c r="FY4" s="79">
        <v>1</v>
      </c>
      <c r="FZ4" s="41"/>
      <c r="GA4" s="34"/>
      <c r="GB4" s="34"/>
    </row>
    <row r="5" spans="1:184" x14ac:dyDescent="0.25">
      <c r="A5" t="s">
        <v>186</v>
      </c>
      <c r="B5" t="s">
        <v>236</v>
      </c>
      <c r="C5" t="s">
        <v>2</v>
      </c>
      <c r="D5" t="s">
        <v>202</v>
      </c>
      <c r="E5" t="s">
        <v>239</v>
      </c>
      <c r="F5" t="s">
        <v>178</v>
      </c>
      <c r="G5" t="s">
        <v>1</v>
      </c>
      <c r="H5" s="79">
        <v>20910</v>
      </c>
      <c r="I5" s="79">
        <v>10.087180137634277</v>
      </c>
      <c r="J5" s="79">
        <v>8.8268833160400391</v>
      </c>
      <c r="K5" s="79">
        <v>8.2547836303710938</v>
      </c>
      <c r="L5" s="79">
        <v>8.0249156951904297</v>
      </c>
      <c r="M5" s="79">
        <v>8.1082429885864258</v>
      </c>
      <c r="N5" s="79">
        <v>8.7530708312988281</v>
      </c>
      <c r="O5" s="79">
        <v>10.447149276733398</v>
      </c>
      <c r="P5" s="79">
        <v>12.299354553222656</v>
      </c>
      <c r="Q5" s="79">
        <v>11.560704231262207</v>
      </c>
      <c r="R5" s="79">
        <v>10.570368766784668</v>
      </c>
      <c r="S5" s="79">
        <v>9.9295768737792969</v>
      </c>
      <c r="T5" s="79">
        <v>9.5810346603393555</v>
      </c>
      <c r="U5" s="79">
        <v>9.2113914489746094</v>
      </c>
      <c r="V5" s="79">
        <v>8.9643955230712891</v>
      </c>
      <c r="W5" s="79">
        <v>8.7770347595214844</v>
      </c>
      <c r="X5" s="79">
        <v>8.9302139282226563</v>
      </c>
      <c r="Y5" s="79">
        <v>9.717742919921875</v>
      </c>
      <c r="Z5" s="79">
        <v>12.654441833496094</v>
      </c>
      <c r="AA5" s="79">
        <v>15.469505310058594</v>
      </c>
      <c r="AB5" s="79">
        <v>16.495731353759766</v>
      </c>
      <c r="AC5" s="79">
        <v>16.856548309326172</v>
      </c>
      <c r="AD5" s="79">
        <v>16.230863571166992</v>
      </c>
      <c r="AE5" s="79">
        <v>14.644275665283203</v>
      </c>
      <c r="AF5" s="79">
        <v>12.217733383178711</v>
      </c>
      <c r="AG5" s="79">
        <v>-0.9493643045425415</v>
      </c>
      <c r="AH5" s="79">
        <v>-0.84282034635543823</v>
      </c>
      <c r="AI5" s="79">
        <v>-0.60823285579681396</v>
      </c>
      <c r="AJ5" s="79">
        <v>-0.49277913570404053</v>
      </c>
      <c r="AK5" s="79">
        <v>-0.33670118451118469</v>
      </c>
      <c r="AL5" s="79">
        <v>-0.20176973938941956</v>
      </c>
      <c r="AM5" s="79">
        <v>-0.19034466147422791</v>
      </c>
      <c r="AN5" s="79">
        <v>-0.22975589334964752</v>
      </c>
      <c r="AO5" s="79">
        <v>-9.0998105704784393E-2</v>
      </c>
      <c r="AP5" s="79">
        <v>-0.13725827634334564</v>
      </c>
      <c r="AQ5" s="79">
        <v>4.7838460654020309E-2</v>
      </c>
      <c r="AR5" s="79">
        <v>9.5157019793987274E-2</v>
      </c>
      <c r="AS5" s="79">
        <v>-0.14511165022850037</v>
      </c>
      <c r="AT5" s="79">
        <v>-2.0327135920524597E-2</v>
      </c>
      <c r="AU5" s="79">
        <v>0.15325701236724854</v>
      </c>
      <c r="AV5" s="79">
        <v>0.39563471078872681</v>
      </c>
      <c r="AW5" s="79">
        <v>0.43310379981994629</v>
      </c>
      <c r="AX5" s="79">
        <v>0.66970348358154297</v>
      </c>
      <c r="AY5" s="79">
        <v>0.59803146123886108</v>
      </c>
      <c r="AZ5" s="79">
        <v>0.6909407377243042</v>
      </c>
      <c r="BA5" s="79">
        <v>0.23526826500892639</v>
      </c>
      <c r="BB5" s="79">
        <v>-0.38712427020072937</v>
      </c>
      <c r="BC5" s="79">
        <v>-0.58792823553085327</v>
      </c>
      <c r="BD5" s="79">
        <v>-0.88196319341659546</v>
      </c>
      <c r="BE5" s="79">
        <v>-0.64216238260269165</v>
      </c>
      <c r="BF5" s="79">
        <v>-0.57483160495758057</v>
      </c>
      <c r="BG5" s="79">
        <v>-0.342751145362854</v>
      </c>
      <c r="BH5" s="79">
        <v>-0.23676410317420959</v>
      </c>
      <c r="BI5" s="79">
        <v>-8.854694664478302E-2</v>
      </c>
      <c r="BJ5" s="79">
        <v>4.4570613652467728E-2</v>
      </c>
      <c r="BK5" s="79">
        <v>0.13548247516155243</v>
      </c>
      <c r="BL5" s="79">
        <v>0.1497943252325058</v>
      </c>
      <c r="BM5" s="79">
        <v>0.21656197309494019</v>
      </c>
      <c r="BN5" s="79">
        <v>0.13419367372989655</v>
      </c>
      <c r="BO5" s="79">
        <v>0.30226713418960571</v>
      </c>
      <c r="BP5" s="79">
        <v>0.32732191681861877</v>
      </c>
      <c r="BQ5" s="79">
        <v>5.0295695662498474E-2</v>
      </c>
      <c r="BR5" s="79">
        <v>0.14953266084194183</v>
      </c>
      <c r="BS5" s="79">
        <v>0.31645980477333069</v>
      </c>
      <c r="BT5" s="79">
        <v>0.57678359746932983</v>
      </c>
      <c r="BU5" s="79">
        <v>0.62391841411590576</v>
      </c>
      <c r="BV5" s="79">
        <v>0.91594237089157104</v>
      </c>
      <c r="BW5" s="79">
        <v>0.90164780616760254</v>
      </c>
      <c r="BX5" s="79">
        <v>1.0381358861923218</v>
      </c>
      <c r="BY5" s="79">
        <v>0.6633983850479126</v>
      </c>
      <c r="BZ5" s="79">
        <v>7.7805422246456146E-2</v>
      </c>
      <c r="CA5" s="79">
        <v>-0.14589236676692963</v>
      </c>
      <c r="CB5" s="79">
        <v>-0.49398410320281982</v>
      </c>
      <c r="CC5" s="79">
        <v>-0.42939522862434387</v>
      </c>
      <c r="CD5" s="79">
        <v>-0.38922339677810669</v>
      </c>
      <c r="CE5" s="79">
        <v>-0.15887930989265442</v>
      </c>
      <c r="CF5" s="79">
        <v>-5.9448882937431335E-2</v>
      </c>
      <c r="CG5" s="79">
        <v>8.3323925733566284E-2</v>
      </c>
      <c r="CH5" s="79">
        <v>0.21518519520759583</v>
      </c>
      <c r="CI5" s="79">
        <v>0.3611493706703186</v>
      </c>
      <c r="CJ5" s="79">
        <v>0.41266965866088867</v>
      </c>
      <c r="CK5" s="79">
        <v>0.42957714200019836</v>
      </c>
      <c r="CL5" s="79">
        <v>0.3222004771232605</v>
      </c>
      <c r="CM5" s="79">
        <v>0.47848367691040039</v>
      </c>
      <c r="CN5" s="79">
        <v>0.48811861872673035</v>
      </c>
      <c r="CO5" s="79">
        <v>0.18563422560691833</v>
      </c>
      <c r="CP5" s="79">
        <v>0.2671770453453064</v>
      </c>
      <c r="CQ5" s="79">
        <v>0.42949354648590088</v>
      </c>
      <c r="CR5" s="79">
        <v>0.70224678516387939</v>
      </c>
      <c r="CS5" s="79">
        <v>0.75607597827911377</v>
      </c>
      <c r="CT5" s="79">
        <v>1.0864866971969604</v>
      </c>
      <c r="CU5" s="79">
        <v>1.1119315624237061</v>
      </c>
      <c r="CV5" s="79">
        <v>1.278602123260498</v>
      </c>
      <c r="CW5" s="79">
        <v>0.95991998910903931</v>
      </c>
      <c r="CX5" s="79">
        <v>0.39981430768966675</v>
      </c>
      <c r="CY5" s="79">
        <v>0.16026031970977783</v>
      </c>
      <c r="CZ5" s="79">
        <v>-0.22527094185352325</v>
      </c>
      <c r="DA5" s="79">
        <v>-0.21662808954715729</v>
      </c>
      <c r="DB5" s="79">
        <v>-0.20361520349979401</v>
      </c>
      <c r="DC5" s="79">
        <v>2.499251626431942E-2</v>
      </c>
      <c r="DD5" s="79">
        <v>0.11786633729934692</v>
      </c>
      <c r="DE5" s="79">
        <v>0.25519481301307678</v>
      </c>
      <c r="DF5" s="79">
        <v>0.38579976558685303</v>
      </c>
      <c r="DG5" s="79">
        <v>0.58681625127792358</v>
      </c>
      <c r="DH5" s="79">
        <v>0.67554497718811035</v>
      </c>
      <c r="DI5" s="79">
        <v>0.64259231090545654</v>
      </c>
      <c r="DJ5" s="79">
        <v>0.51020729541778564</v>
      </c>
      <c r="DK5" s="79">
        <v>0.65470021963119507</v>
      </c>
      <c r="DL5" s="79">
        <v>0.64891535043716431</v>
      </c>
      <c r="DM5" s="79">
        <v>0.320972740650177</v>
      </c>
      <c r="DN5" s="79">
        <v>0.38482141494750977</v>
      </c>
      <c r="DO5" s="79">
        <v>0.54252731800079346</v>
      </c>
      <c r="DP5" s="79">
        <v>0.82770997285842896</v>
      </c>
      <c r="DQ5" s="79">
        <v>0.88823354244232178</v>
      </c>
      <c r="DR5" s="79">
        <v>1.2570309638977051</v>
      </c>
      <c r="DS5" s="79">
        <v>1.3222153186798096</v>
      </c>
      <c r="DT5" s="79">
        <v>1.5190683603286743</v>
      </c>
      <c r="DU5" s="79">
        <v>1.256441593170166</v>
      </c>
      <c r="DV5" s="79">
        <v>0.72182321548461914</v>
      </c>
      <c r="DW5" s="79">
        <v>0.46641302108764648</v>
      </c>
      <c r="DX5" s="79">
        <v>4.344220831990242E-2</v>
      </c>
      <c r="DY5" s="79">
        <v>9.0573854744434357E-2</v>
      </c>
      <c r="DZ5" s="79">
        <v>6.4373530447483063E-2</v>
      </c>
      <c r="EA5" s="79">
        <v>0.29047423601150513</v>
      </c>
      <c r="EB5" s="79">
        <v>0.37388136982917786</v>
      </c>
      <c r="EC5" s="79">
        <v>0.50334906578063965</v>
      </c>
      <c r="ED5" s="79">
        <v>0.63214015960693359</v>
      </c>
      <c r="EE5" s="79">
        <v>0.9126434326171875</v>
      </c>
      <c r="EF5" s="79">
        <v>1.0550951957702637</v>
      </c>
      <c r="EG5" s="79">
        <v>0.95015239715576172</v>
      </c>
      <c r="EH5" s="79">
        <v>0.78165924549102783</v>
      </c>
      <c r="EI5" s="79">
        <v>0.90912890434265137</v>
      </c>
      <c r="EJ5" s="79">
        <v>0.88108021020889282</v>
      </c>
      <c r="EK5" s="79">
        <v>0.51638007164001465</v>
      </c>
      <c r="EL5" s="79">
        <v>0.55468124151229858</v>
      </c>
      <c r="EM5" s="79">
        <v>0.70573008060455322</v>
      </c>
      <c r="EN5" s="79">
        <v>1.0088587999343872</v>
      </c>
      <c r="EO5" s="79">
        <v>1.0790481567382813</v>
      </c>
      <c r="EP5" s="79">
        <v>1.5032699108123779</v>
      </c>
      <c r="EQ5" s="79">
        <v>1.6258316040039063</v>
      </c>
      <c r="ER5" s="79">
        <v>1.8662635087966919</v>
      </c>
      <c r="ES5" s="79">
        <v>1.6845717430114746</v>
      </c>
      <c r="ET5" s="79">
        <v>1.1867529153823853</v>
      </c>
      <c r="EU5" s="79">
        <v>0.90844887495040894</v>
      </c>
      <c r="EV5" s="79">
        <v>0.43142130970954895</v>
      </c>
      <c r="EW5" s="79">
        <v>50.155303955078125</v>
      </c>
      <c r="EX5" s="79">
        <v>49.592437744140625</v>
      </c>
      <c r="EY5" s="79">
        <v>49.348808288574219</v>
      </c>
      <c r="EZ5" s="79">
        <v>48.997543334960938</v>
      </c>
      <c r="FA5" s="79">
        <v>48.781318664550781</v>
      </c>
      <c r="FB5" s="79">
        <v>48.745471954345703</v>
      </c>
      <c r="FC5" s="79">
        <v>48.854290008544922</v>
      </c>
      <c r="FD5" s="79">
        <v>49.269054412841797</v>
      </c>
      <c r="FE5" s="79">
        <v>51.386085510253906</v>
      </c>
      <c r="FF5" s="79">
        <v>53.789394378662109</v>
      </c>
      <c r="FG5" s="79">
        <v>55.914909362792969</v>
      </c>
      <c r="FH5" s="79">
        <v>57.725330352783203</v>
      </c>
      <c r="FI5" s="79">
        <v>58.860736846923828</v>
      </c>
      <c r="FJ5" s="79">
        <v>59.665004730224609</v>
      </c>
      <c r="FK5" s="79">
        <v>60.060146331787109</v>
      </c>
      <c r="FL5" s="79">
        <v>59.853340148925781</v>
      </c>
      <c r="FM5" s="79">
        <v>58.628494262695313</v>
      </c>
      <c r="FN5" s="79">
        <v>56.706344604492188</v>
      </c>
      <c r="FO5" s="79">
        <v>55.572322845458984</v>
      </c>
      <c r="FP5" s="79">
        <v>54.584980010986328</v>
      </c>
      <c r="FQ5" s="79">
        <v>53.734100341796875</v>
      </c>
      <c r="FR5" s="79">
        <v>53.029373168945313</v>
      </c>
      <c r="FS5" s="79">
        <v>52.154796600341797</v>
      </c>
      <c r="FT5" s="79">
        <v>51.431705474853516</v>
      </c>
      <c r="FU5" s="79">
        <v>0.34554401040077209</v>
      </c>
      <c r="FV5" s="79">
        <v>0.31621634960174561</v>
      </c>
      <c r="FW5" s="79">
        <v>0.35786396265029907</v>
      </c>
      <c r="FX5" s="79">
        <v>1150.227294921875</v>
      </c>
      <c r="FY5" s="79">
        <v>1</v>
      </c>
      <c r="FZ5" s="41"/>
      <c r="GA5" s="34"/>
      <c r="GB5" s="34"/>
    </row>
    <row r="6" spans="1:184" x14ac:dyDescent="0.25">
      <c r="A6" t="s">
        <v>186</v>
      </c>
      <c r="B6" t="s">
        <v>236</v>
      </c>
      <c r="C6" t="s">
        <v>2</v>
      </c>
      <c r="D6" t="s">
        <v>202</v>
      </c>
      <c r="E6" t="s">
        <v>239</v>
      </c>
      <c r="F6" t="s">
        <v>179</v>
      </c>
      <c r="G6" t="s">
        <v>1</v>
      </c>
      <c r="H6" s="79">
        <v>1008</v>
      </c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>
        <v>15.272727012634277</v>
      </c>
      <c r="FY6" s="79">
        <v>0</v>
      </c>
      <c r="FZ6" s="41"/>
      <c r="GA6" s="34"/>
      <c r="GB6" s="34"/>
    </row>
    <row r="7" spans="1:184" x14ac:dyDescent="0.25">
      <c r="A7" t="s">
        <v>186</v>
      </c>
      <c r="B7" t="s">
        <v>236</v>
      </c>
      <c r="C7" t="s">
        <v>2</v>
      </c>
      <c r="D7" t="s">
        <v>202</v>
      </c>
      <c r="E7" t="s">
        <v>239</v>
      </c>
      <c r="F7" t="s">
        <v>180</v>
      </c>
      <c r="G7" t="s">
        <v>1</v>
      </c>
      <c r="H7" s="79">
        <v>487</v>
      </c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>
        <v>35.272727966308594</v>
      </c>
      <c r="FY7" s="79">
        <v>0</v>
      </c>
      <c r="FZ7" s="41"/>
      <c r="GA7" s="34"/>
      <c r="GB7" s="34"/>
    </row>
    <row r="8" spans="1:184" x14ac:dyDescent="0.25">
      <c r="A8" t="s">
        <v>186</v>
      </c>
      <c r="B8" t="s">
        <v>236</v>
      </c>
      <c r="C8" t="s">
        <v>2</v>
      </c>
      <c r="D8" t="s">
        <v>202</v>
      </c>
      <c r="E8" t="s">
        <v>239</v>
      </c>
      <c r="F8" t="s">
        <v>181</v>
      </c>
      <c r="G8" t="s">
        <v>1</v>
      </c>
      <c r="H8" s="79">
        <v>234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>
        <v>3.1818182468414307</v>
      </c>
      <c r="FY8" s="79">
        <v>0</v>
      </c>
      <c r="FZ8" s="41"/>
      <c r="GA8" s="34"/>
      <c r="GB8" s="34"/>
    </row>
    <row r="9" spans="1:184" x14ac:dyDescent="0.25">
      <c r="A9" t="s">
        <v>186</v>
      </c>
      <c r="B9" t="s">
        <v>236</v>
      </c>
      <c r="C9" t="s">
        <v>2</v>
      </c>
      <c r="D9" t="s">
        <v>202</v>
      </c>
      <c r="E9" t="s">
        <v>239</v>
      </c>
      <c r="F9" t="s">
        <v>182</v>
      </c>
      <c r="G9" t="s">
        <v>1</v>
      </c>
      <c r="H9" s="79">
        <v>2439</v>
      </c>
      <c r="I9" s="79">
        <v>1.2517300844192505</v>
      </c>
      <c r="J9" s="79">
        <v>1.1322540044784546</v>
      </c>
      <c r="K9" s="79">
        <v>1.0817404985427856</v>
      </c>
      <c r="L9" s="79">
        <v>1.0600063800811768</v>
      </c>
      <c r="M9" s="79">
        <v>1.1624652147293091</v>
      </c>
      <c r="N9" s="79">
        <v>1.2648382186889648</v>
      </c>
      <c r="O9" s="79">
        <v>1.5468844175338745</v>
      </c>
      <c r="P9" s="79">
        <v>1.8457715511322021</v>
      </c>
      <c r="Q9" s="79">
        <v>1.7874956130981445</v>
      </c>
      <c r="R9" s="79">
        <v>1.7164261341094971</v>
      </c>
      <c r="S9" s="79">
        <v>1.6598169803619385</v>
      </c>
      <c r="T9" s="79">
        <v>1.6029174327850342</v>
      </c>
      <c r="U9" s="79">
        <v>1.5136239528656006</v>
      </c>
      <c r="V9" s="79">
        <v>1.4911296367645264</v>
      </c>
      <c r="W9" s="79">
        <v>1.5022692680358887</v>
      </c>
      <c r="X9" s="79">
        <v>1.4977896213531494</v>
      </c>
      <c r="Y9" s="79">
        <v>1.6951768398284912</v>
      </c>
      <c r="Z9" s="79">
        <v>2.0311129093170166</v>
      </c>
      <c r="AA9" s="79">
        <v>2.3154969215393066</v>
      </c>
      <c r="AB9" s="79">
        <v>2.3603756427764893</v>
      </c>
      <c r="AC9" s="79">
        <v>2.2444291114807129</v>
      </c>
      <c r="AD9" s="79">
        <v>2.0287747383117676</v>
      </c>
      <c r="AE9" s="79">
        <v>1.7980586290359497</v>
      </c>
      <c r="AF9" s="79">
        <v>1.4488296508789063</v>
      </c>
      <c r="AG9" s="79">
        <v>-0.17390927672386169</v>
      </c>
      <c r="AH9" s="79">
        <v>-0.15659938752651215</v>
      </c>
      <c r="AI9" s="79">
        <v>-0.13438282907009125</v>
      </c>
      <c r="AJ9" s="79">
        <v>-0.16342078149318695</v>
      </c>
      <c r="AK9" s="79">
        <v>-0.11388115584850311</v>
      </c>
      <c r="AL9" s="79">
        <v>-0.199114590883255</v>
      </c>
      <c r="AM9" s="79">
        <v>-0.16670277714729309</v>
      </c>
      <c r="AN9" s="79">
        <v>-0.21579110622406006</v>
      </c>
      <c r="AO9" s="79">
        <v>-0.22522155940532684</v>
      </c>
      <c r="AP9" s="79">
        <v>-0.15919484198093414</v>
      </c>
      <c r="AQ9" s="79">
        <v>-0.11538014560937881</v>
      </c>
      <c r="AR9" s="79">
        <v>-8.5158705711364746E-2</v>
      </c>
      <c r="AS9" s="79">
        <v>-6.8818926811218262E-2</v>
      </c>
      <c r="AT9" s="79">
        <v>-2.758360281586647E-2</v>
      </c>
      <c r="AU9" s="79">
        <v>2.9826134443283081E-2</v>
      </c>
      <c r="AV9" s="79">
        <v>4.1746385395526886E-2</v>
      </c>
      <c r="AW9" s="79">
        <v>0.13431380689144135</v>
      </c>
      <c r="AX9" s="79">
        <v>8.3772085607051849E-2</v>
      </c>
      <c r="AY9" s="79">
        <v>0.11662225425243378</v>
      </c>
      <c r="AZ9" s="79">
        <v>7.6897509396076202E-2</v>
      </c>
      <c r="BA9" s="79">
        <v>-4.6583283692598343E-2</v>
      </c>
      <c r="BB9" s="79">
        <v>-0.13724236190319061</v>
      </c>
      <c r="BC9" s="79">
        <v>-0.1148981973528862</v>
      </c>
      <c r="BD9" s="79">
        <v>-0.20062756538391113</v>
      </c>
      <c r="BE9" s="79">
        <v>-0.11757843196392059</v>
      </c>
      <c r="BF9" s="79">
        <v>-0.10001833736896515</v>
      </c>
      <c r="BG9" s="79">
        <v>-8.0355845391750336E-2</v>
      </c>
      <c r="BH9" s="79">
        <v>-0.10914906114339828</v>
      </c>
      <c r="BI9" s="79">
        <v>-5.6369554251432419E-2</v>
      </c>
      <c r="BJ9" s="79">
        <v>-0.13910531997680664</v>
      </c>
      <c r="BK9" s="79">
        <v>-9.7163096070289612E-2</v>
      </c>
      <c r="BL9" s="79">
        <v>-0.13625635206699371</v>
      </c>
      <c r="BM9" s="79">
        <v>-0.15140549838542938</v>
      </c>
      <c r="BN9" s="79">
        <v>-8.0031678080558777E-2</v>
      </c>
      <c r="BO9" s="79">
        <v>-3.8040507584810257E-2</v>
      </c>
      <c r="BP9" s="79">
        <v>-1.6255194321274757E-2</v>
      </c>
      <c r="BQ9" s="79">
        <v>-5.3622657433152199E-3</v>
      </c>
      <c r="BR9" s="79">
        <v>3.1472053378820419E-2</v>
      </c>
      <c r="BS9" s="79">
        <v>8.3973303437232971E-2</v>
      </c>
      <c r="BT9" s="79">
        <v>9.3804411590099335E-2</v>
      </c>
      <c r="BU9" s="79">
        <v>0.18785394728183746</v>
      </c>
      <c r="BV9" s="79">
        <v>0.14891615509986877</v>
      </c>
      <c r="BW9" s="79">
        <v>0.18451778590679169</v>
      </c>
      <c r="BX9" s="79">
        <v>0.1459101140499115</v>
      </c>
      <c r="BY9" s="79">
        <v>3.4123934805393219E-2</v>
      </c>
      <c r="BZ9" s="79">
        <v>-6.8879365921020508E-2</v>
      </c>
      <c r="CA9" s="79">
        <v>-5.0533700734376907E-2</v>
      </c>
      <c r="CB9" s="79">
        <v>-0.13694541156291962</v>
      </c>
      <c r="CC9" s="79">
        <v>-7.8563854098320007E-2</v>
      </c>
      <c r="CD9" s="79">
        <v>-6.0830466449260712E-2</v>
      </c>
      <c r="CE9" s="79">
        <v>-4.2936921119689941E-2</v>
      </c>
      <c r="CF9" s="79">
        <v>-7.1560636162757874E-2</v>
      </c>
      <c r="CG9" s="79">
        <v>-1.6537193208932877E-2</v>
      </c>
      <c r="CH9" s="79">
        <v>-9.7543083131313324E-2</v>
      </c>
      <c r="CI9" s="79">
        <v>-4.9000121653079987E-2</v>
      </c>
      <c r="CJ9" s="79">
        <v>-8.1170819699764252E-2</v>
      </c>
      <c r="CK9" s="79">
        <v>-0.10028070956468582</v>
      </c>
      <c r="CL9" s="79">
        <v>-2.5203507393598557E-2</v>
      </c>
      <c r="CM9" s="79">
        <v>1.5524687245488167E-2</v>
      </c>
      <c r="CN9" s="79">
        <v>3.1467169523239136E-2</v>
      </c>
      <c r="CO9" s="79">
        <v>3.8587622344493866E-2</v>
      </c>
      <c r="CP9" s="79">
        <v>7.2373822331428528E-2</v>
      </c>
      <c r="CQ9" s="79">
        <v>0.1214754730463028</v>
      </c>
      <c r="CR9" s="79">
        <v>0.12985964119434357</v>
      </c>
      <c r="CS9" s="79">
        <v>0.22493568062782288</v>
      </c>
      <c r="CT9" s="79">
        <v>0.19403474032878876</v>
      </c>
      <c r="CU9" s="79">
        <v>0.23154203593730927</v>
      </c>
      <c r="CV9" s="79">
        <v>0.19370803236961365</v>
      </c>
      <c r="CW9" s="79">
        <v>9.0021505951881409E-2</v>
      </c>
      <c r="CX9" s="79">
        <v>-2.1531354635953903E-2</v>
      </c>
      <c r="CY9" s="79">
        <v>-5.9550437144935131E-3</v>
      </c>
      <c r="CZ9" s="79">
        <v>-9.2839360237121582E-2</v>
      </c>
      <c r="DA9" s="79">
        <v>-3.9549276232719421E-2</v>
      </c>
      <c r="DB9" s="79">
        <v>-2.1642597392201424E-2</v>
      </c>
      <c r="DC9" s="79">
        <v>-5.5179991759359837E-3</v>
      </c>
      <c r="DD9" s="79">
        <v>-3.3972207456827164E-2</v>
      </c>
      <c r="DE9" s="79">
        <v>2.3295167833566666E-2</v>
      </c>
      <c r="DF9" s="79">
        <v>-5.5980846285820007E-2</v>
      </c>
      <c r="DG9" s="79">
        <v>-8.3714898210018873E-4</v>
      </c>
      <c r="DH9" s="79">
        <v>-2.6085291057825089E-2</v>
      </c>
      <c r="DI9" s="79">
        <v>-4.9155928194522858E-2</v>
      </c>
      <c r="DJ9" s="79">
        <v>2.9624661430716515E-2</v>
      </c>
      <c r="DK9" s="79">
        <v>6.9089882075786591E-2</v>
      </c>
      <c r="DL9" s="79">
        <v>7.918953150510788E-2</v>
      </c>
      <c r="DM9" s="79">
        <v>8.2537509500980377E-2</v>
      </c>
      <c r="DN9" s="79">
        <v>0.11327558755874634</v>
      </c>
      <c r="DO9" s="79">
        <v>0.15897764265537262</v>
      </c>
      <c r="DP9" s="79">
        <v>0.1659148782491684</v>
      </c>
      <c r="DQ9" s="79">
        <v>0.26201742887496948</v>
      </c>
      <c r="DR9" s="79">
        <v>0.23915332555770874</v>
      </c>
      <c r="DS9" s="79">
        <v>0.27856627106666565</v>
      </c>
      <c r="DT9" s="79">
        <v>0.2415059506893158</v>
      </c>
      <c r="DU9" s="79">
        <v>0.1459190845489502</v>
      </c>
      <c r="DV9" s="79">
        <v>2.5816654786467552E-2</v>
      </c>
      <c r="DW9" s="79">
        <v>3.8623612374067307E-2</v>
      </c>
      <c r="DX9" s="79">
        <v>-4.873330146074295E-2</v>
      </c>
      <c r="DY9" s="79">
        <v>1.6781574115157127E-2</v>
      </c>
      <c r="DZ9" s="79">
        <v>3.493846207857132E-2</v>
      </c>
      <c r="EA9" s="79">
        <v>4.8508979380130768E-2</v>
      </c>
      <c r="EB9" s="79">
        <v>2.0299512892961502E-2</v>
      </c>
      <c r="EC9" s="79">
        <v>8.080676943063736E-2</v>
      </c>
      <c r="ED9" s="79">
        <v>4.0284194983541965E-3</v>
      </c>
      <c r="EE9" s="79">
        <v>6.8702533841133118E-2</v>
      </c>
      <c r="EF9" s="79">
        <v>5.3449463099241257E-2</v>
      </c>
      <c r="EG9" s="79">
        <v>2.4660136550664902E-2</v>
      </c>
      <c r="EH9" s="79">
        <v>0.10878782719373703</v>
      </c>
      <c r="EI9" s="79">
        <v>0.14642952382564545</v>
      </c>
      <c r="EJ9" s="79">
        <v>0.14809304475784302</v>
      </c>
      <c r="EK9" s="79">
        <v>0.14599417150020599</v>
      </c>
      <c r="EL9" s="79">
        <v>0.17233124375343323</v>
      </c>
      <c r="EM9" s="79">
        <v>0.21312481164932251</v>
      </c>
      <c r="EN9" s="79">
        <v>0.21797288954257965</v>
      </c>
      <c r="EO9" s="79">
        <v>0.3155575692653656</v>
      </c>
      <c r="EP9" s="79">
        <v>0.30429738759994507</v>
      </c>
      <c r="EQ9" s="79">
        <v>0.34646180272102356</v>
      </c>
      <c r="ER9" s="79">
        <v>0.31051856279373169</v>
      </c>
      <c r="ES9" s="79">
        <v>0.22662629187107086</v>
      </c>
      <c r="ET9" s="79">
        <v>9.4179660081863403E-2</v>
      </c>
      <c r="EU9" s="79">
        <v>0.1029881089925766</v>
      </c>
      <c r="EV9" s="79">
        <v>1.494884118437767E-2</v>
      </c>
      <c r="EW9" s="79">
        <v>45.873600006103516</v>
      </c>
      <c r="EX9" s="79">
        <v>45.350498199462891</v>
      </c>
      <c r="EY9" s="79">
        <v>44.987091064453125</v>
      </c>
      <c r="EZ9" s="79">
        <v>44.687725067138672</v>
      </c>
      <c r="FA9" s="79">
        <v>44.309318542480469</v>
      </c>
      <c r="FB9" s="79">
        <v>44.169330596923828</v>
      </c>
      <c r="FC9" s="79">
        <v>43.821666717529297</v>
      </c>
      <c r="FD9" s="79">
        <v>43.861797332763672</v>
      </c>
      <c r="FE9" s="79">
        <v>45.838245391845703</v>
      </c>
      <c r="FF9" s="79">
        <v>49.062644958496094</v>
      </c>
      <c r="FG9" s="79">
        <v>52.22039794921875</v>
      </c>
      <c r="FH9" s="79">
        <v>55.060928344726563</v>
      </c>
      <c r="FI9" s="79">
        <v>57.178531646728516</v>
      </c>
      <c r="FJ9" s="79">
        <v>58.752883911132813</v>
      </c>
      <c r="FK9" s="79">
        <v>59.66796875</v>
      </c>
      <c r="FL9" s="79">
        <v>59.323871612548828</v>
      </c>
      <c r="FM9" s="79">
        <v>57.305217742919922</v>
      </c>
      <c r="FN9" s="79">
        <v>54.7105712890625</v>
      </c>
      <c r="FO9" s="79">
        <v>52.696952819824219</v>
      </c>
      <c r="FP9" s="79">
        <v>51.0684814453125</v>
      </c>
      <c r="FQ9" s="79">
        <v>50.001026153564453</v>
      </c>
      <c r="FR9" s="79">
        <v>49.233005523681641</v>
      </c>
      <c r="FS9" s="79">
        <v>48.490871429443359</v>
      </c>
      <c r="FT9" s="79">
        <v>47.536918640136719</v>
      </c>
      <c r="FU9" s="79">
        <v>6.162688136100769E-2</v>
      </c>
      <c r="FV9" s="79">
        <v>7.0885345339775085E-2</v>
      </c>
      <c r="FW9" s="79">
        <v>6.306728720664978E-2</v>
      </c>
      <c r="FX9" s="79">
        <v>110.45454406738281</v>
      </c>
      <c r="FY9" s="79">
        <v>1</v>
      </c>
      <c r="FZ9" s="41"/>
      <c r="GA9" s="34"/>
      <c r="GB9" s="34"/>
    </row>
    <row r="10" spans="1:184" x14ac:dyDescent="0.25">
      <c r="A10" t="s">
        <v>186</v>
      </c>
      <c r="B10" t="s">
        <v>236</v>
      </c>
      <c r="C10" t="s">
        <v>2</v>
      </c>
      <c r="D10" t="s">
        <v>202</v>
      </c>
      <c r="E10" t="s">
        <v>239</v>
      </c>
      <c r="F10" t="s">
        <v>183</v>
      </c>
      <c r="G10" t="s">
        <v>1</v>
      </c>
      <c r="H10" s="79">
        <v>2182</v>
      </c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79"/>
      <c r="DZ10" s="79"/>
      <c r="EA10" s="79"/>
      <c r="EB10" s="79"/>
      <c r="EC10" s="79"/>
      <c r="ED10" s="79"/>
      <c r="EE10" s="79"/>
      <c r="EF10" s="79"/>
      <c r="EG10" s="79"/>
      <c r="EH10" s="79"/>
      <c r="EI10" s="79"/>
      <c r="EJ10" s="79"/>
      <c r="EK10" s="79"/>
      <c r="EL10" s="79"/>
      <c r="EM10" s="79"/>
      <c r="EN10" s="79"/>
      <c r="EO10" s="79"/>
      <c r="EP10" s="79"/>
      <c r="EQ10" s="79"/>
      <c r="ER10" s="79"/>
      <c r="ES10" s="79"/>
      <c r="ET10" s="79"/>
      <c r="EU10" s="79"/>
      <c r="EV10" s="79"/>
      <c r="EW10" s="79"/>
      <c r="EX10" s="79"/>
      <c r="EY10" s="79"/>
      <c r="EZ10" s="79"/>
      <c r="FA10" s="79"/>
      <c r="FB10" s="79"/>
      <c r="FC10" s="79"/>
      <c r="FD10" s="79"/>
      <c r="FE10" s="79"/>
      <c r="FF10" s="79"/>
      <c r="FG10" s="79"/>
      <c r="FH10" s="79"/>
      <c r="FI10" s="79"/>
      <c r="FJ10" s="79"/>
      <c r="FK10" s="79"/>
      <c r="FL10" s="79"/>
      <c r="FM10" s="79"/>
      <c r="FN10" s="79"/>
      <c r="FO10" s="79"/>
      <c r="FP10" s="79"/>
      <c r="FQ10" s="79"/>
      <c r="FR10" s="79"/>
      <c r="FS10" s="79"/>
      <c r="FT10" s="79"/>
      <c r="FU10" s="79"/>
      <c r="FV10" s="79"/>
      <c r="FW10" s="79"/>
      <c r="FX10" s="79">
        <v>73.5</v>
      </c>
      <c r="FY10" s="79">
        <v>0</v>
      </c>
      <c r="FZ10" s="41"/>
      <c r="GA10" s="34"/>
      <c r="GB10" s="34"/>
    </row>
    <row r="11" spans="1:184" x14ac:dyDescent="0.25">
      <c r="A11" t="s">
        <v>186</v>
      </c>
      <c r="B11" t="s">
        <v>236</v>
      </c>
      <c r="C11" t="s">
        <v>2</v>
      </c>
      <c r="D11" t="s">
        <v>202</v>
      </c>
      <c r="E11" t="s">
        <v>239</v>
      </c>
      <c r="F11" t="s">
        <v>184</v>
      </c>
      <c r="G11" t="s">
        <v>1</v>
      </c>
      <c r="H11" s="79">
        <v>1285</v>
      </c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79"/>
      <c r="EL11" s="79"/>
      <c r="EM11" s="79"/>
      <c r="EN11" s="79"/>
      <c r="EO11" s="79"/>
      <c r="EP11" s="79"/>
      <c r="EQ11" s="79"/>
      <c r="ER11" s="79"/>
      <c r="ES11" s="79"/>
      <c r="ET11" s="79"/>
      <c r="EU11" s="79"/>
      <c r="EV11" s="79"/>
      <c r="EW11" s="79"/>
      <c r="EX11" s="79"/>
      <c r="EY11" s="79"/>
      <c r="EZ11" s="79"/>
      <c r="FA11" s="79"/>
      <c r="FB11" s="79"/>
      <c r="FC11" s="79"/>
      <c r="FD11" s="79"/>
      <c r="FE11" s="79"/>
      <c r="FF11" s="79"/>
      <c r="FG11" s="79"/>
      <c r="FH11" s="79"/>
      <c r="FI11" s="79"/>
      <c r="FJ11" s="79"/>
      <c r="FK11" s="79"/>
      <c r="FL11" s="79"/>
      <c r="FM11" s="79"/>
      <c r="FN11" s="79"/>
      <c r="FO11" s="79"/>
      <c r="FP11" s="79"/>
      <c r="FQ11" s="79"/>
      <c r="FR11" s="79"/>
      <c r="FS11" s="79"/>
      <c r="FT11" s="79"/>
      <c r="FU11" s="79"/>
      <c r="FV11" s="79"/>
      <c r="FW11" s="79"/>
      <c r="FX11" s="79">
        <v>49.681819915771484</v>
      </c>
      <c r="FY11" s="79">
        <v>0</v>
      </c>
      <c r="FZ11" s="41"/>
      <c r="GA11" s="34"/>
      <c r="GB11" s="34"/>
    </row>
    <row r="12" spans="1:184" x14ac:dyDescent="0.25">
      <c r="A12" t="s">
        <v>186</v>
      </c>
      <c r="B12" t="s">
        <v>236</v>
      </c>
      <c r="C12" t="s">
        <v>2</v>
      </c>
      <c r="D12" t="s">
        <v>202</v>
      </c>
      <c r="E12" t="s">
        <v>239</v>
      </c>
      <c r="F12" t="s">
        <v>185</v>
      </c>
      <c r="G12" t="s">
        <v>1</v>
      </c>
      <c r="H12" s="79">
        <v>532</v>
      </c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>
        <v>18.409090042114258</v>
      </c>
      <c r="FY12" s="79">
        <v>0</v>
      </c>
      <c r="FZ12" s="41"/>
      <c r="GA12" s="34"/>
      <c r="GB12" s="34"/>
    </row>
    <row r="13" spans="1:184" x14ac:dyDescent="0.25">
      <c r="A13" t="s">
        <v>186</v>
      </c>
      <c r="B13" t="s">
        <v>236</v>
      </c>
      <c r="C13" t="s">
        <v>2</v>
      </c>
      <c r="D13" t="s">
        <v>202</v>
      </c>
      <c r="E13" t="s">
        <v>240</v>
      </c>
      <c r="F13" t="s">
        <v>1</v>
      </c>
      <c r="G13" t="s">
        <v>198</v>
      </c>
      <c r="H13" s="79">
        <v>22264</v>
      </c>
      <c r="I13" s="79">
        <v>11.971357345581055</v>
      </c>
      <c r="J13" s="79">
        <v>10.7745361328125</v>
      </c>
      <c r="K13" s="79">
        <v>10.144883155822754</v>
      </c>
      <c r="L13" s="79">
        <v>9.9752511978149414</v>
      </c>
      <c r="M13" s="79">
        <v>10.345309257507324</v>
      </c>
      <c r="N13" s="79">
        <v>11.450464248657227</v>
      </c>
      <c r="O13" s="79">
        <v>13.751626014709473</v>
      </c>
      <c r="P13" s="79">
        <v>15.506894111633301</v>
      </c>
      <c r="Q13" s="79">
        <v>14.004031181335449</v>
      </c>
      <c r="R13" s="79">
        <v>12.733395576477051</v>
      </c>
      <c r="S13" s="79">
        <v>12.028293609619141</v>
      </c>
      <c r="T13" s="79">
        <v>11.544355392456055</v>
      </c>
      <c r="U13" s="79">
        <v>11.368435859680176</v>
      </c>
      <c r="V13" s="79">
        <v>10.968908309936523</v>
      </c>
      <c r="W13" s="79">
        <v>10.730814933776855</v>
      </c>
      <c r="X13" s="79">
        <v>10.883562088012695</v>
      </c>
      <c r="Y13" s="79">
        <v>11.819310188293457</v>
      </c>
      <c r="Z13" s="79">
        <v>14.548979759216309</v>
      </c>
      <c r="AA13" s="79">
        <v>18.028533935546875</v>
      </c>
      <c r="AB13" s="79">
        <v>19.249570846557617</v>
      </c>
      <c r="AC13" s="79">
        <v>19.253047943115234</v>
      </c>
      <c r="AD13" s="79">
        <v>18.568157196044922</v>
      </c>
      <c r="AE13" s="79">
        <v>16.667413711547852</v>
      </c>
      <c r="AF13" s="79">
        <v>14.172572135925293</v>
      </c>
      <c r="AG13" s="79">
        <v>-1.40430748462677</v>
      </c>
      <c r="AH13" s="79">
        <v>-1.1633280515670776</v>
      </c>
      <c r="AI13" s="79">
        <v>-1.1863799095153809</v>
      </c>
      <c r="AJ13" s="79">
        <v>-1.1292034387588501</v>
      </c>
      <c r="AK13" s="79">
        <v>-0.98481148481369019</v>
      </c>
      <c r="AL13" s="79">
        <v>-0.66703587770462036</v>
      </c>
      <c r="AM13" s="79">
        <v>-0.6075737476348877</v>
      </c>
      <c r="AN13" s="79">
        <v>-0.42686420679092407</v>
      </c>
      <c r="AO13" s="79">
        <v>-0.24395002424716949</v>
      </c>
      <c r="AP13" s="79">
        <v>-0.15263926982879639</v>
      </c>
      <c r="AQ13" s="79">
        <v>-0.15434344112873077</v>
      </c>
      <c r="AR13" s="79">
        <v>-8.0396458506584167E-2</v>
      </c>
      <c r="AS13" s="79">
        <v>-3.1561937183141708E-2</v>
      </c>
      <c r="AT13" s="79">
        <v>-0.14841437339782715</v>
      </c>
      <c r="AU13" s="79">
        <v>-0.17404934763908386</v>
      </c>
      <c r="AV13" s="79">
        <v>7.1267418563365936E-2</v>
      </c>
      <c r="AW13" s="79">
        <v>0.12244424223899841</v>
      </c>
      <c r="AX13" s="79">
        <v>0.16182710230350494</v>
      </c>
      <c r="AY13" s="79">
        <v>0.36741724610328674</v>
      </c>
      <c r="AZ13" s="79">
        <v>8.5043266415596008E-2</v>
      </c>
      <c r="BA13" s="79">
        <v>-0.93811279535293579</v>
      </c>
      <c r="BB13" s="79">
        <v>-1.5060168504714966</v>
      </c>
      <c r="BC13" s="79">
        <v>-1.411065936088562</v>
      </c>
      <c r="BD13" s="79">
        <v>-1.4489068984985352</v>
      </c>
      <c r="BE13" s="79">
        <v>-1.2187762260437012</v>
      </c>
      <c r="BF13" s="79">
        <v>-0.98742729425430298</v>
      </c>
      <c r="BG13" s="79">
        <v>-0.98692554235458374</v>
      </c>
      <c r="BH13" s="79">
        <v>-0.92831695079803467</v>
      </c>
      <c r="BI13" s="79">
        <v>-0.78889006376266479</v>
      </c>
      <c r="BJ13" s="79">
        <v>-0.471148282289505</v>
      </c>
      <c r="BK13" s="79">
        <v>-0.42169564962387085</v>
      </c>
      <c r="BL13" s="79">
        <v>-0.21694479882717133</v>
      </c>
      <c r="BM13" s="79">
        <v>-5.1050685346126556E-2</v>
      </c>
      <c r="BN13" s="79">
        <v>2.3196367546916008E-2</v>
      </c>
      <c r="BO13" s="79">
        <v>1.6691375523805618E-2</v>
      </c>
      <c r="BP13" s="79">
        <v>8.1352286040782928E-2</v>
      </c>
      <c r="BQ13" s="79">
        <v>0.12700128555297852</v>
      </c>
      <c r="BR13" s="79">
        <v>4.8829927109181881E-3</v>
      </c>
      <c r="BS13" s="79">
        <v>-2.4763952940702438E-2</v>
      </c>
      <c r="BT13" s="79">
        <v>0.2154558002948761</v>
      </c>
      <c r="BU13" s="79">
        <v>0.26901057362556458</v>
      </c>
      <c r="BV13" s="79">
        <v>0.33899551630020142</v>
      </c>
      <c r="BW13" s="79">
        <v>0.55760645866394043</v>
      </c>
      <c r="BX13" s="79">
        <v>0.28667989373207092</v>
      </c>
      <c r="BY13" s="79">
        <v>-0.72610074281692505</v>
      </c>
      <c r="BZ13" s="79">
        <v>-1.2931838035583496</v>
      </c>
      <c r="CA13" s="79">
        <v>-1.2035530805587769</v>
      </c>
      <c r="CB13" s="79">
        <v>-1.2517143487930298</v>
      </c>
      <c r="CC13" s="79">
        <v>-1.0902779102325439</v>
      </c>
      <c r="CD13" s="79">
        <v>-0.86559897661209106</v>
      </c>
      <c r="CE13" s="79">
        <v>-0.84878402948379517</v>
      </c>
      <c r="CF13" s="79">
        <v>-0.78918355703353882</v>
      </c>
      <c r="CG13" s="79">
        <v>-0.65319550037384033</v>
      </c>
      <c r="CH13" s="79">
        <v>-0.33547711372375488</v>
      </c>
      <c r="CI13" s="79">
        <v>-0.29295703768730164</v>
      </c>
      <c r="CJ13" s="79">
        <v>-7.1555241942405701E-2</v>
      </c>
      <c r="CK13" s="79">
        <v>8.2550808787345886E-2</v>
      </c>
      <c r="CL13" s="79">
        <v>0.14497959613800049</v>
      </c>
      <c r="CM13" s="79">
        <v>0.13514956831932068</v>
      </c>
      <c r="CN13" s="79">
        <v>0.19337897002696991</v>
      </c>
      <c r="CO13" s="79">
        <v>0.23682169616222382</v>
      </c>
      <c r="CP13" s="79">
        <v>0.11105628311634064</v>
      </c>
      <c r="CQ13" s="79">
        <v>7.8630656003952026E-2</v>
      </c>
      <c r="CR13" s="79">
        <v>0.31532022356987</v>
      </c>
      <c r="CS13" s="79">
        <v>0.37052199244499207</v>
      </c>
      <c r="CT13" s="79">
        <v>0.46170184016227722</v>
      </c>
      <c r="CU13" s="79">
        <v>0.68933093547821045</v>
      </c>
      <c r="CV13" s="79">
        <v>0.42633280158042908</v>
      </c>
      <c r="CW13" s="79">
        <v>-0.57926183938980103</v>
      </c>
      <c r="CX13" s="79">
        <v>-1.1457762718200684</v>
      </c>
      <c r="CY13" s="79">
        <v>-1.0598301887512207</v>
      </c>
      <c r="CZ13" s="79">
        <v>-1.115139365196228</v>
      </c>
      <c r="DA13" s="79">
        <v>-0.96177953481674194</v>
      </c>
      <c r="DB13" s="79">
        <v>-0.74377065896987915</v>
      </c>
      <c r="DC13" s="79">
        <v>-0.71064251661300659</v>
      </c>
      <c r="DD13" s="79">
        <v>-0.65005016326904297</v>
      </c>
      <c r="DE13" s="79">
        <v>-0.51750093698501587</v>
      </c>
      <c r="DF13" s="79">
        <v>-0.19980594515800476</v>
      </c>
      <c r="DG13" s="79">
        <v>-0.16421844065189362</v>
      </c>
      <c r="DH13" s="79">
        <v>7.3834307491779327E-2</v>
      </c>
      <c r="DI13" s="79">
        <v>0.21615231037139893</v>
      </c>
      <c r="DJ13" s="79">
        <v>0.26676282286643982</v>
      </c>
      <c r="DK13" s="79">
        <v>0.25360774993896484</v>
      </c>
      <c r="DL13" s="79">
        <v>0.30540564656257629</v>
      </c>
      <c r="DM13" s="79">
        <v>0.34664210677146912</v>
      </c>
      <c r="DN13" s="79">
        <v>0.21722957491874695</v>
      </c>
      <c r="DO13" s="79">
        <v>0.18202526867389679</v>
      </c>
      <c r="DP13" s="79">
        <v>0.41518464684486389</v>
      </c>
      <c r="DQ13" s="79">
        <v>0.47203341126441956</v>
      </c>
      <c r="DR13" s="79">
        <v>0.58440816402435303</v>
      </c>
      <c r="DS13" s="79">
        <v>0.82105541229248047</v>
      </c>
      <c r="DT13" s="79">
        <v>0.56598573923110962</v>
      </c>
      <c r="DU13" s="79">
        <v>-0.432422935962677</v>
      </c>
      <c r="DV13" s="79">
        <v>-0.99836874008178711</v>
      </c>
      <c r="DW13" s="79">
        <v>-0.91610735654830933</v>
      </c>
      <c r="DX13" s="79">
        <v>-0.97856438159942627</v>
      </c>
      <c r="DY13" s="79">
        <v>-0.77624833583831787</v>
      </c>
      <c r="DZ13" s="79">
        <v>-0.56786996126174927</v>
      </c>
      <c r="EA13" s="79">
        <v>-0.51118820905685425</v>
      </c>
      <c r="EB13" s="79">
        <v>-0.44916367530822754</v>
      </c>
      <c r="EC13" s="79">
        <v>-0.32157954573631287</v>
      </c>
      <c r="ED13" s="79">
        <v>-3.9183283224701881E-3</v>
      </c>
      <c r="EE13" s="79">
        <v>2.1659651771187782E-2</v>
      </c>
      <c r="EF13" s="79">
        <v>0.28375372290611267</v>
      </c>
      <c r="EG13" s="79">
        <v>0.40905162692070007</v>
      </c>
      <c r="EH13" s="79">
        <v>0.44259846210479736</v>
      </c>
      <c r="EI13" s="79">
        <v>0.42464256286621094</v>
      </c>
      <c r="EJ13" s="79">
        <v>0.46715438365936279</v>
      </c>
      <c r="EK13" s="79">
        <v>0.50520533323287964</v>
      </c>
      <c r="EL13" s="79">
        <v>0.37052693963050842</v>
      </c>
      <c r="EM13" s="79">
        <v>0.33131065964698792</v>
      </c>
      <c r="EN13" s="79">
        <v>0.55937302112579346</v>
      </c>
      <c r="EO13" s="79">
        <v>0.61859977245330811</v>
      </c>
      <c r="EP13" s="79">
        <v>0.76157659292221069</v>
      </c>
      <c r="EQ13" s="79">
        <v>1.0112446546554565</v>
      </c>
      <c r="ER13" s="79">
        <v>0.76762235164642334</v>
      </c>
      <c r="ES13" s="79">
        <v>-0.22041086852550507</v>
      </c>
      <c r="ET13" s="79">
        <v>-0.78553563356399536</v>
      </c>
      <c r="EU13" s="79">
        <v>-0.70859438180923462</v>
      </c>
      <c r="EV13" s="79">
        <v>-0.7813718318939209</v>
      </c>
      <c r="EW13" s="79">
        <v>46.740917205810547</v>
      </c>
      <c r="EX13" s="79">
        <v>46.274192810058594</v>
      </c>
      <c r="EY13" s="79">
        <v>45.914005279541016</v>
      </c>
      <c r="EZ13" s="79">
        <v>45.445442199707031</v>
      </c>
      <c r="FA13" s="79">
        <v>44.945068359375</v>
      </c>
      <c r="FB13" s="79">
        <v>44.594108581542969</v>
      </c>
      <c r="FC13" s="79">
        <v>44.283512115478516</v>
      </c>
      <c r="FD13" s="79">
        <v>45.265617370605469</v>
      </c>
      <c r="FE13" s="79">
        <v>47.620342254638672</v>
      </c>
      <c r="FF13" s="79">
        <v>49.684089660644531</v>
      </c>
      <c r="FG13" s="79">
        <v>51.294002532958984</v>
      </c>
      <c r="FH13" s="79">
        <v>52.65234375</v>
      </c>
      <c r="FI13" s="79">
        <v>53.519691467285156</v>
      </c>
      <c r="FJ13" s="79">
        <v>54.166725158691406</v>
      </c>
      <c r="FK13" s="79">
        <v>54.202167510986328</v>
      </c>
      <c r="FL13" s="79">
        <v>53.966552734375</v>
      </c>
      <c r="FM13" s="79">
        <v>53.135334014892578</v>
      </c>
      <c r="FN13" s="79">
        <v>51.660392761230469</v>
      </c>
      <c r="FO13" s="79">
        <v>50.558002471923828</v>
      </c>
      <c r="FP13" s="79">
        <v>49.803733825683594</v>
      </c>
      <c r="FQ13" s="79">
        <v>49.072502136230469</v>
      </c>
      <c r="FR13" s="79">
        <v>48.537055969238281</v>
      </c>
      <c r="FS13" s="79">
        <v>47.900764465332031</v>
      </c>
      <c r="FT13" s="79">
        <v>47.271896362304688</v>
      </c>
      <c r="FU13" s="79">
        <v>0.17123158276081085</v>
      </c>
      <c r="FV13" s="79">
        <v>0.19464863836765289</v>
      </c>
      <c r="FW13" s="79">
        <v>0.17615504562854767</v>
      </c>
      <c r="FX13" s="79">
        <v>1726.2105712890625</v>
      </c>
      <c r="FY13" s="79">
        <v>1</v>
      </c>
      <c r="FZ13" s="41"/>
      <c r="GA13" s="34"/>
      <c r="GB13" s="34"/>
    </row>
    <row r="14" spans="1:184" x14ac:dyDescent="0.25">
      <c r="A14" t="s">
        <v>186</v>
      </c>
      <c r="B14" t="s">
        <v>236</v>
      </c>
      <c r="C14" t="s">
        <v>2</v>
      </c>
      <c r="D14" t="s">
        <v>202</v>
      </c>
      <c r="E14" t="s">
        <v>240</v>
      </c>
      <c r="F14" t="s">
        <v>1</v>
      </c>
      <c r="G14" t="s">
        <v>200</v>
      </c>
      <c r="H14" s="79">
        <v>3422</v>
      </c>
      <c r="I14" s="79">
        <v>2.7687530517578125</v>
      </c>
      <c r="J14" s="79">
        <v>2.5486187934875488</v>
      </c>
      <c r="K14" s="79">
        <v>2.3872165679931641</v>
      </c>
      <c r="L14" s="79">
        <v>2.2989559173583984</v>
      </c>
      <c r="M14" s="79">
        <v>2.3093926906585693</v>
      </c>
      <c r="N14" s="79">
        <v>2.4633209705352783</v>
      </c>
      <c r="O14" s="79">
        <v>2.8735172748565674</v>
      </c>
      <c r="P14" s="79">
        <v>3.271465539932251</v>
      </c>
      <c r="Q14" s="79">
        <v>3.1123096942901611</v>
      </c>
      <c r="R14" s="79">
        <v>2.8679096698760986</v>
      </c>
      <c r="S14" s="79">
        <v>2.7473580837249756</v>
      </c>
      <c r="T14" s="79">
        <v>2.6213853359222412</v>
      </c>
      <c r="U14" s="79">
        <v>2.5518174171447754</v>
      </c>
      <c r="V14" s="79">
        <v>2.4755737781524658</v>
      </c>
      <c r="W14" s="79">
        <v>2.3746116161346436</v>
      </c>
      <c r="X14" s="79">
        <v>2.4915378093719482</v>
      </c>
      <c r="Y14" s="79">
        <v>2.7496151924133301</v>
      </c>
      <c r="Z14" s="79">
        <v>3.1517133712768555</v>
      </c>
      <c r="AA14" s="79">
        <v>3.6990993022918701</v>
      </c>
      <c r="AB14" s="79">
        <v>3.9655537605285645</v>
      </c>
      <c r="AC14" s="79">
        <v>4.0093812942504883</v>
      </c>
      <c r="AD14" s="79">
        <v>3.8850834369659424</v>
      </c>
      <c r="AE14" s="79">
        <v>3.5558099746704102</v>
      </c>
      <c r="AF14" s="79">
        <v>3.1726675033569336</v>
      </c>
      <c r="AG14" s="79">
        <v>-0.15723718702793121</v>
      </c>
      <c r="AH14" s="79">
        <v>-0.19350236654281616</v>
      </c>
      <c r="AI14" s="79">
        <v>-0.1487593948841095</v>
      </c>
      <c r="AJ14" s="79">
        <v>-5.3882788866758347E-2</v>
      </c>
      <c r="AK14" s="79">
        <v>-3.2701320946216583E-2</v>
      </c>
      <c r="AL14" s="79">
        <v>-2.7746289968490601E-2</v>
      </c>
      <c r="AM14" s="79">
        <v>-3.2433196902275085E-2</v>
      </c>
      <c r="AN14" s="79">
        <v>6.4141154289245605E-2</v>
      </c>
      <c r="AO14" s="79">
        <v>4.4747047126293182E-2</v>
      </c>
      <c r="AP14" s="79">
        <v>0.10414852201938629</v>
      </c>
      <c r="AQ14" s="79">
        <v>5.4094851016998291E-2</v>
      </c>
      <c r="AR14" s="79">
        <v>-1.2287958525121212E-2</v>
      </c>
      <c r="AS14" s="79">
        <v>-3.1134895980358124E-2</v>
      </c>
      <c r="AT14" s="79">
        <v>2.2625653073191643E-2</v>
      </c>
      <c r="AU14" s="79">
        <v>3.7918787449598312E-2</v>
      </c>
      <c r="AV14" s="79">
        <v>0.12533481419086456</v>
      </c>
      <c r="AW14" s="79">
        <v>0.14025592803955078</v>
      </c>
      <c r="AX14" s="79">
        <v>0.12560360133647919</v>
      </c>
      <c r="AY14" s="79">
        <v>4.6143222600221634E-2</v>
      </c>
      <c r="AZ14" s="79">
        <v>4.5149900019168854E-2</v>
      </c>
      <c r="BA14" s="79">
        <v>-6.7949756979942322E-2</v>
      </c>
      <c r="BB14" s="79">
        <v>-8.0606020987033844E-2</v>
      </c>
      <c r="BC14" s="79">
        <v>-8.2149133086204529E-2</v>
      </c>
      <c r="BD14" s="79">
        <v>-8.2486435770988464E-2</v>
      </c>
      <c r="BE14" s="79">
        <v>5.0804551690816879E-2</v>
      </c>
      <c r="BF14" s="79">
        <v>9.5235761255025864E-3</v>
      </c>
      <c r="BG14" s="79">
        <v>3.4578558057546616E-2</v>
      </c>
      <c r="BH14" s="79">
        <v>0.103993259370327</v>
      </c>
      <c r="BI14" s="79">
        <v>0.1071166917681694</v>
      </c>
      <c r="BJ14" s="79">
        <v>9.1859340667724609E-2</v>
      </c>
      <c r="BK14" s="79">
        <v>0.10447133332490921</v>
      </c>
      <c r="BL14" s="79">
        <v>0.21203193068504333</v>
      </c>
      <c r="BM14" s="79">
        <v>0.17747160792350769</v>
      </c>
      <c r="BN14" s="79">
        <v>0.20773689448833466</v>
      </c>
      <c r="BO14" s="79">
        <v>0.14949244260787964</v>
      </c>
      <c r="BP14" s="79">
        <v>8.3548001945018768E-2</v>
      </c>
      <c r="BQ14" s="79">
        <v>5.733070895075798E-2</v>
      </c>
      <c r="BR14" s="79">
        <v>0.10637091100215912</v>
      </c>
      <c r="BS14" s="79">
        <v>0.11691911518573761</v>
      </c>
      <c r="BT14" s="79">
        <v>0.2111322432756424</v>
      </c>
      <c r="BU14" s="79">
        <v>0.23570984601974487</v>
      </c>
      <c r="BV14" s="79">
        <v>0.24493721127510071</v>
      </c>
      <c r="BW14" s="79">
        <v>0.18352925777435303</v>
      </c>
      <c r="BX14" s="79">
        <v>0.20759883522987366</v>
      </c>
      <c r="BY14" s="79">
        <v>0.13471215963363647</v>
      </c>
      <c r="BZ14" s="79">
        <v>0.12190254032611847</v>
      </c>
      <c r="CA14" s="79">
        <v>0.14574249088764191</v>
      </c>
      <c r="CB14" s="79">
        <v>0.12886069715023041</v>
      </c>
      <c r="CC14" s="79">
        <v>0.19489362835884094</v>
      </c>
      <c r="CD14" s="79">
        <v>0.15013872087001801</v>
      </c>
      <c r="CE14" s="79">
        <v>0.1615578681230545</v>
      </c>
      <c r="CF14" s="79">
        <v>0.2133377343416214</v>
      </c>
      <c r="CG14" s="79">
        <v>0.20395421981811523</v>
      </c>
      <c r="CH14" s="79">
        <v>0.17469783127307892</v>
      </c>
      <c r="CI14" s="79">
        <v>0.19929099082946777</v>
      </c>
      <c r="CJ14" s="79">
        <v>0.3144606351852417</v>
      </c>
      <c r="CK14" s="79">
        <v>0.26939624547958374</v>
      </c>
      <c r="CL14" s="79">
        <v>0.27948188781738281</v>
      </c>
      <c r="CM14" s="79">
        <v>0.21556451916694641</v>
      </c>
      <c r="CN14" s="79">
        <v>0.14992369711399078</v>
      </c>
      <c r="CO14" s="79">
        <v>0.1186017170548439</v>
      </c>
      <c r="CP14" s="79">
        <v>0.16437262296676636</v>
      </c>
      <c r="CQ14" s="79">
        <v>0.1716344952583313</v>
      </c>
      <c r="CR14" s="79">
        <v>0.2705552875995636</v>
      </c>
      <c r="CS14" s="79">
        <v>0.30182093381881714</v>
      </c>
      <c r="CT14" s="79">
        <v>0.3275873064994812</v>
      </c>
      <c r="CU14" s="79">
        <v>0.2786824107170105</v>
      </c>
      <c r="CV14" s="79">
        <v>0.32011047005653381</v>
      </c>
      <c r="CW14" s="79">
        <v>0.27507519721984863</v>
      </c>
      <c r="CX14" s="79">
        <v>0.26215934753417969</v>
      </c>
      <c r="CY14" s="79">
        <v>0.30357953906059265</v>
      </c>
      <c r="CZ14" s="79">
        <v>0.27523908019065857</v>
      </c>
      <c r="DA14" s="79">
        <v>0.33898270130157471</v>
      </c>
      <c r="DB14" s="79">
        <v>0.29075387120246887</v>
      </c>
      <c r="DC14" s="79">
        <v>0.28853717446327209</v>
      </c>
      <c r="DD14" s="79">
        <v>0.32268220186233521</v>
      </c>
      <c r="DE14" s="79">
        <v>0.30079174041748047</v>
      </c>
      <c r="DF14" s="79">
        <v>0.25753632187843323</v>
      </c>
      <c r="DG14" s="79">
        <v>0.29411065578460693</v>
      </c>
      <c r="DH14" s="79">
        <v>0.41688933968544006</v>
      </c>
      <c r="DI14" s="79">
        <v>0.36132088303565979</v>
      </c>
      <c r="DJ14" s="79">
        <v>0.35122686624526978</v>
      </c>
      <c r="DK14" s="79">
        <v>0.28163659572601318</v>
      </c>
      <c r="DL14" s="79">
        <v>0.2162993848323822</v>
      </c>
      <c r="DM14" s="79">
        <v>0.17987272143363953</v>
      </c>
      <c r="DN14" s="79">
        <v>0.2223743349313736</v>
      </c>
      <c r="DO14" s="79">
        <v>0.22634987533092499</v>
      </c>
      <c r="DP14" s="79">
        <v>0.32997831702232361</v>
      </c>
      <c r="DQ14" s="79">
        <v>0.3679320216178894</v>
      </c>
      <c r="DR14" s="79">
        <v>0.41023740172386169</v>
      </c>
      <c r="DS14" s="79">
        <v>0.37383556365966797</v>
      </c>
      <c r="DT14" s="79">
        <v>0.43262210488319397</v>
      </c>
      <c r="DU14" s="79">
        <v>0.41543823480606079</v>
      </c>
      <c r="DV14" s="79">
        <v>0.4024161696434021</v>
      </c>
      <c r="DW14" s="79">
        <v>0.4614165723323822</v>
      </c>
      <c r="DX14" s="79">
        <v>0.42161744832992554</v>
      </c>
      <c r="DY14" s="79">
        <v>0.5470244288444519</v>
      </c>
      <c r="DZ14" s="79">
        <v>0.49377980828285217</v>
      </c>
      <c r="EA14" s="79">
        <v>0.47187513113021851</v>
      </c>
      <c r="EB14" s="79">
        <v>0.48055824637413025</v>
      </c>
      <c r="EC14" s="79">
        <v>0.44060975313186646</v>
      </c>
      <c r="ED14" s="79">
        <v>0.37714195251464844</v>
      </c>
      <c r="EE14" s="79">
        <v>0.43101516366004944</v>
      </c>
      <c r="EF14" s="79">
        <v>0.56478011608123779</v>
      </c>
      <c r="EG14" s="79">
        <v>0.4940454363822937</v>
      </c>
      <c r="EH14" s="79">
        <v>0.45481526851654053</v>
      </c>
      <c r="EI14" s="79">
        <v>0.37703418731689453</v>
      </c>
      <c r="EJ14" s="79">
        <v>0.31213533878326416</v>
      </c>
      <c r="EK14" s="79">
        <v>0.26833832263946533</v>
      </c>
      <c r="EL14" s="79">
        <v>0.30611959099769592</v>
      </c>
      <c r="EM14" s="79">
        <v>0.30535021424293518</v>
      </c>
      <c r="EN14" s="79">
        <v>0.41577577590942383</v>
      </c>
      <c r="EO14" s="79">
        <v>0.4633859395980835</v>
      </c>
      <c r="EP14" s="79">
        <v>0.52957099676132202</v>
      </c>
      <c r="EQ14" s="79">
        <v>0.51122158765792847</v>
      </c>
      <c r="ER14" s="79">
        <v>0.59507101774215698</v>
      </c>
      <c r="ES14" s="79">
        <v>0.61810016632080078</v>
      </c>
      <c r="ET14" s="79">
        <v>0.60492473840713501</v>
      </c>
      <c r="EU14" s="79">
        <v>0.68930822610855103</v>
      </c>
      <c r="EV14" s="79">
        <v>0.6329646110534668</v>
      </c>
      <c r="EW14" s="79">
        <v>45.065189361572266</v>
      </c>
      <c r="EX14" s="79">
        <v>44.717414855957031</v>
      </c>
      <c r="EY14" s="79">
        <v>44.297050476074219</v>
      </c>
      <c r="EZ14" s="79">
        <v>43.819717407226563</v>
      </c>
      <c r="FA14" s="79">
        <v>43.341388702392578</v>
      </c>
      <c r="FB14" s="79">
        <v>43.0909423828125</v>
      </c>
      <c r="FC14" s="79">
        <v>42.730381011962891</v>
      </c>
      <c r="FD14" s="79">
        <v>43.718753814697266</v>
      </c>
      <c r="FE14" s="79">
        <v>46.024993896484375</v>
      </c>
      <c r="FF14" s="79">
        <v>48.478336334228516</v>
      </c>
      <c r="FG14" s="79">
        <v>50.278453826904297</v>
      </c>
      <c r="FH14" s="79">
        <v>51.874649047851563</v>
      </c>
      <c r="FI14" s="79">
        <v>52.943149566650391</v>
      </c>
      <c r="FJ14" s="79">
        <v>53.54541015625</v>
      </c>
      <c r="FK14" s="79">
        <v>53.702095031738281</v>
      </c>
      <c r="FL14" s="79">
        <v>53.456382751464844</v>
      </c>
      <c r="FM14" s="79">
        <v>52.56817626953125</v>
      </c>
      <c r="FN14" s="79">
        <v>51.062896728515625</v>
      </c>
      <c r="FO14" s="79">
        <v>49.633888244628906</v>
      </c>
      <c r="FP14" s="79">
        <v>48.659736633300781</v>
      </c>
      <c r="FQ14" s="79">
        <v>47.864795684814453</v>
      </c>
      <c r="FR14" s="79">
        <v>47.192420959472656</v>
      </c>
      <c r="FS14" s="79">
        <v>46.375564575195313</v>
      </c>
      <c r="FT14" s="79">
        <v>45.601276397705078</v>
      </c>
      <c r="FU14" s="79">
        <v>0.17318136990070343</v>
      </c>
      <c r="FV14" s="79">
        <v>0.14967414736747742</v>
      </c>
      <c r="FW14" s="79">
        <v>0.18143986165523529</v>
      </c>
      <c r="FX14" s="79">
        <v>430.05264282226563</v>
      </c>
      <c r="FY14" s="79">
        <v>1</v>
      </c>
      <c r="FZ14" s="41"/>
      <c r="GA14" s="34"/>
      <c r="GB14" s="34"/>
    </row>
    <row r="15" spans="1:184" x14ac:dyDescent="0.25">
      <c r="A15" t="s">
        <v>186</v>
      </c>
      <c r="B15" t="s">
        <v>236</v>
      </c>
      <c r="C15" t="s">
        <v>2</v>
      </c>
      <c r="D15" t="s">
        <v>202</v>
      </c>
      <c r="E15" t="s">
        <v>240</v>
      </c>
      <c r="F15" t="s">
        <v>1</v>
      </c>
      <c r="G15" t="s">
        <v>1</v>
      </c>
      <c r="H15" s="79">
        <v>25686</v>
      </c>
      <c r="I15" s="79">
        <v>14.740110397338867</v>
      </c>
      <c r="J15" s="79">
        <v>13.323155403137207</v>
      </c>
      <c r="K15" s="79">
        <v>12.532099723815918</v>
      </c>
      <c r="L15" s="79">
        <v>12.27420711517334</v>
      </c>
      <c r="M15" s="79">
        <v>12.654702186584473</v>
      </c>
      <c r="N15" s="79">
        <v>13.913784980773926</v>
      </c>
      <c r="O15" s="79">
        <v>16.625143051147461</v>
      </c>
      <c r="P15" s="79">
        <v>18.778360366821289</v>
      </c>
      <c r="Q15" s="79">
        <v>17.116340637207031</v>
      </c>
      <c r="R15" s="79">
        <v>15.60130500793457</v>
      </c>
      <c r="S15" s="79">
        <v>14.775651931762695</v>
      </c>
      <c r="T15" s="79">
        <v>14.165740966796875</v>
      </c>
      <c r="U15" s="79">
        <v>13.920252799987793</v>
      </c>
      <c r="V15" s="79">
        <v>13.44448184967041</v>
      </c>
      <c r="W15" s="79">
        <v>13.105426788330078</v>
      </c>
      <c r="X15" s="79">
        <v>13.375100135803223</v>
      </c>
      <c r="Y15" s="79">
        <v>14.568924903869629</v>
      </c>
      <c r="Z15" s="79">
        <v>17.700693130493164</v>
      </c>
      <c r="AA15" s="79">
        <v>21.727632522583008</v>
      </c>
      <c r="AB15" s="79">
        <v>23.215124130249023</v>
      </c>
      <c r="AC15" s="79">
        <v>23.262428283691406</v>
      </c>
      <c r="AD15" s="79">
        <v>22.453239440917969</v>
      </c>
      <c r="AE15" s="79">
        <v>20.223222732543945</v>
      </c>
      <c r="AF15" s="79">
        <v>17.345239639282227</v>
      </c>
      <c r="AG15" s="79">
        <v>-1.3672006130218506</v>
      </c>
      <c r="AH15" s="79">
        <v>-1.1701380014419556</v>
      </c>
      <c r="AI15" s="79">
        <v>-1.1457757949829102</v>
      </c>
      <c r="AJ15" s="79">
        <v>-1.0083043575286865</v>
      </c>
      <c r="AK15" s="79">
        <v>-0.85664159059524536</v>
      </c>
      <c r="AL15" s="79">
        <v>-0.54925686120986938</v>
      </c>
      <c r="AM15" s="79">
        <v>-0.48440864682197571</v>
      </c>
      <c r="AN15" s="79">
        <v>-0.19172585010528564</v>
      </c>
      <c r="AO15" s="79">
        <v>-4.4373579323291779E-2</v>
      </c>
      <c r="AP15" s="79">
        <v>7.903597503900528E-2</v>
      </c>
      <c r="AQ15" s="79">
        <v>1.9234593957662582E-2</v>
      </c>
      <c r="AR15" s="79">
        <v>2.5080094113945961E-2</v>
      </c>
      <c r="AS15" s="79">
        <v>4.8094887286424637E-2</v>
      </c>
      <c r="AT15" s="79">
        <v>-2.0235151052474976E-2</v>
      </c>
      <c r="AU15" s="79">
        <v>-3.5614326596260071E-2</v>
      </c>
      <c r="AV15" s="79">
        <v>0.30188474059104919</v>
      </c>
      <c r="AW15" s="79">
        <v>0.37629252672195435</v>
      </c>
      <c r="AX15" s="79">
        <v>0.42773380875587463</v>
      </c>
      <c r="AY15" s="79">
        <v>0.57089507579803467</v>
      </c>
      <c r="AZ15" s="79">
        <v>0.3081718385219574</v>
      </c>
      <c r="BA15" s="79">
        <v>-0.80061405897140503</v>
      </c>
      <c r="BB15" s="79">
        <v>-1.3808708190917969</v>
      </c>
      <c r="BC15" s="79">
        <v>-1.2779335975646973</v>
      </c>
      <c r="BD15" s="79">
        <v>-1.3291530609130859</v>
      </c>
      <c r="BE15" s="79">
        <v>-1.0884476900100708</v>
      </c>
      <c r="BF15" s="79">
        <v>-0.90151071548461914</v>
      </c>
      <c r="BG15" s="79">
        <v>-0.87486094236373901</v>
      </c>
      <c r="BH15" s="79">
        <v>-0.75280433893203735</v>
      </c>
      <c r="BI15" s="79">
        <v>-0.61594617366790771</v>
      </c>
      <c r="BJ15" s="79">
        <v>-0.31974115967750549</v>
      </c>
      <c r="BK15" s="79">
        <v>-0.25355476140975952</v>
      </c>
      <c r="BL15" s="79">
        <v>6.5057799220085144E-2</v>
      </c>
      <c r="BM15" s="79">
        <v>0.18977586925029755</v>
      </c>
      <c r="BN15" s="79">
        <v>0.28311616182327271</v>
      </c>
      <c r="BO15" s="79">
        <v>0.21507535874843597</v>
      </c>
      <c r="BP15" s="79">
        <v>0.21308857202529907</v>
      </c>
      <c r="BQ15" s="79">
        <v>0.22966708242893219</v>
      </c>
      <c r="BR15" s="79">
        <v>0.15444555878639221</v>
      </c>
      <c r="BS15" s="79">
        <v>0.13328558206558228</v>
      </c>
      <c r="BT15" s="79">
        <v>0.46966877579689026</v>
      </c>
      <c r="BU15" s="79">
        <v>0.5512014627456665</v>
      </c>
      <c r="BV15" s="79">
        <v>0.64134365320205688</v>
      </c>
      <c r="BW15" s="79">
        <v>0.80551576614379883</v>
      </c>
      <c r="BX15" s="79">
        <v>0.56710612773895264</v>
      </c>
      <c r="BY15" s="79">
        <v>-0.50732070207595825</v>
      </c>
      <c r="BZ15" s="79">
        <v>-1.0870891809463501</v>
      </c>
      <c r="CA15" s="79">
        <v>-0.96971911191940308</v>
      </c>
      <c r="CB15" s="79">
        <v>-1.0400985479354858</v>
      </c>
      <c r="CC15" s="79">
        <v>-0.89538425207138062</v>
      </c>
      <c r="CD15" s="79">
        <v>-0.71546030044555664</v>
      </c>
      <c r="CE15" s="79">
        <v>-0.68722617626190186</v>
      </c>
      <c r="CF15" s="79">
        <v>-0.57584583759307861</v>
      </c>
      <c r="CG15" s="79">
        <v>-0.4492412805557251</v>
      </c>
      <c r="CH15" s="79">
        <v>-0.16077928245067596</v>
      </c>
      <c r="CI15" s="79">
        <v>-9.3666061758995056E-2</v>
      </c>
      <c r="CJ15" s="79">
        <v>0.2429053783416748</v>
      </c>
      <c r="CK15" s="79">
        <v>0.35194706916809082</v>
      </c>
      <c r="CL15" s="79">
        <v>0.4244614839553833</v>
      </c>
      <c r="CM15" s="79">
        <v>0.35071408748626709</v>
      </c>
      <c r="CN15" s="79">
        <v>0.34330266714096069</v>
      </c>
      <c r="CO15" s="79">
        <v>0.35542342066764832</v>
      </c>
      <c r="CP15" s="79">
        <v>0.2754288911819458</v>
      </c>
      <c r="CQ15" s="79">
        <v>0.25026515126228333</v>
      </c>
      <c r="CR15" s="79">
        <v>0.58587551116943359</v>
      </c>
      <c r="CS15" s="79">
        <v>0.67234289646148682</v>
      </c>
      <c r="CT15" s="79">
        <v>0.78928917646408081</v>
      </c>
      <c r="CU15" s="79">
        <v>0.96801334619522095</v>
      </c>
      <c r="CV15" s="79">
        <v>0.74644327163696289</v>
      </c>
      <c r="CW15" s="79">
        <v>-0.30418667197227478</v>
      </c>
      <c r="CX15" s="79">
        <v>-0.88361692428588867</v>
      </c>
      <c r="CY15" s="79">
        <v>-0.75625061988830566</v>
      </c>
      <c r="CZ15" s="79">
        <v>-0.83990025520324707</v>
      </c>
      <c r="DA15" s="79">
        <v>-0.70232081413269043</v>
      </c>
      <c r="DB15" s="79">
        <v>-0.52940988540649414</v>
      </c>
      <c r="DC15" s="79">
        <v>-0.49959138035774231</v>
      </c>
      <c r="DD15" s="79">
        <v>-0.39888733625411987</v>
      </c>
      <c r="DE15" s="79">
        <v>-0.28253638744354248</v>
      </c>
      <c r="DF15" s="79">
        <v>-1.8173950957134366E-3</v>
      </c>
      <c r="DG15" s="79">
        <v>6.6222630441188812E-2</v>
      </c>
      <c r="DH15" s="79">
        <v>0.42075294256210327</v>
      </c>
      <c r="DI15" s="79">
        <v>0.5141182541847229</v>
      </c>
      <c r="DJ15" s="79">
        <v>0.5658068060874939</v>
      </c>
      <c r="DK15" s="79">
        <v>0.48635280132293701</v>
      </c>
      <c r="DL15" s="79">
        <v>0.47351676225662231</v>
      </c>
      <c r="DM15" s="79">
        <v>0.48117977380752563</v>
      </c>
      <c r="DN15" s="79">
        <v>0.39641222357749939</v>
      </c>
      <c r="DO15" s="79">
        <v>0.36724472045898438</v>
      </c>
      <c r="DP15" s="79">
        <v>0.70208221673965454</v>
      </c>
      <c r="DQ15" s="79">
        <v>0.79348433017730713</v>
      </c>
      <c r="DR15" s="79">
        <v>0.93723469972610474</v>
      </c>
      <c r="DS15" s="79">
        <v>1.1305109262466431</v>
      </c>
      <c r="DT15" s="79">
        <v>0.92578041553497314</v>
      </c>
      <c r="DU15" s="79">
        <v>-0.10105261206626892</v>
      </c>
      <c r="DV15" s="79">
        <v>-0.68014466762542725</v>
      </c>
      <c r="DW15" s="79">
        <v>-0.54278212785720825</v>
      </c>
      <c r="DX15" s="79">
        <v>-0.6397019624710083</v>
      </c>
      <c r="DY15" s="79">
        <v>-0.42356786131858826</v>
      </c>
      <c r="DZ15" s="79">
        <v>-0.2607826292514801</v>
      </c>
      <c r="EA15" s="79">
        <v>-0.22867655754089355</v>
      </c>
      <c r="EB15" s="79">
        <v>-0.14338736236095428</v>
      </c>
      <c r="EC15" s="79">
        <v>-4.1840996593236923E-2</v>
      </c>
      <c r="ED15" s="79">
        <v>0.22769832611083984</v>
      </c>
      <c r="EE15" s="79">
        <v>0.2970765233039856</v>
      </c>
      <c r="EF15" s="79">
        <v>0.67753660678863525</v>
      </c>
      <c r="EG15" s="79">
        <v>0.74826771020889282</v>
      </c>
      <c r="EH15" s="79">
        <v>0.76988697052001953</v>
      </c>
      <c r="EI15" s="79">
        <v>0.6821935772895813</v>
      </c>
      <c r="EJ15" s="79">
        <v>0.66152524948120117</v>
      </c>
      <c r="EK15" s="79">
        <v>0.66275197267532349</v>
      </c>
      <c r="EL15" s="79">
        <v>0.57109296321868896</v>
      </c>
      <c r="EM15" s="79">
        <v>0.53614461421966553</v>
      </c>
      <c r="EN15" s="79">
        <v>0.86986631155014038</v>
      </c>
      <c r="EO15" s="79">
        <v>0.96839326620101929</v>
      </c>
      <c r="EP15" s="79">
        <v>1.1508445739746094</v>
      </c>
      <c r="EQ15" s="79">
        <v>1.3651316165924072</v>
      </c>
      <c r="ER15" s="79">
        <v>1.184714674949646</v>
      </c>
      <c r="ES15" s="79">
        <v>0.19224070012569427</v>
      </c>
      <c r="ET15" s="79">
        <v>-0.38636305928230286</v>
      </c>
      <c r="EU15" s="79">
        <v>-0.23456758260726929</v>
      </c>
      <c r="EV15" s="79">
        <v>-0.3506474494934082</v>
      </c>
      <c r="EW15" s="79">
        <v>46.465065002441406</v>
      </c>
      <c r="EX15" s="79">
        <v>46.008220672607422</v>
      </c>
      <c r="EY15" s="79">
        <v>45.641765594482422</v>
      </c>
      <c r="EZ15" s="79">
        <v>45.18157958984375</v>
      </c>
      <c r="FA15" s="79">
        <v>44.687400817871094</v>
      </c>
      <c r="FB15" s="79">
        <v>44.349681854248047</v>
      </c>
      <c r="FC15" s="79">
        <v>44.035083770751953</v>
      </c>
      <c r="FD15" s="79">
        <v>45.018840789794922</v>
      </c>
      <c r="FE15" s="79">
        <v>47.349803924560547</v>
      </c>
      <c r="FF15" s="79">
        <v>49.478446960449219</v>
      </c>
      <c r="FG15" s="79">
        <v>51.115756988525391</v>
      </c>
      <c r="FH15" s="79">
        <v>52.513290405273438</v>
      </c>
      <c r="FI15" s="79">
        <v>53.416275024414063</v>
      </c>
      <c r="FJ15" s="79">
        <v>54.057682037353516</v>
      </c>
      <c r="FK15" s="79">
        <v>54.116470336914063</v>
      </c>
      <c r="FL15" s="79">
        <v>53.877956390380859</v>
      </c>
      <c r="FM15" s="79">
        <v>53.035430908203125</v>
      </c>
      <c r="FN15" s="79">
        <v>51.560611724853516</v>
      </c>
      <c r="FO15" s="79">
        <v>50.405742645263672</v>
      </c>
      <c r="FP15" s="79">
        <v>49.618125915527344</v>
      </c>
      <c r="FQ15" s="79">
        <v>48.881130218505859</v>
      </c>
      <c r="FR15" s="79">
        <v>48.32830810546875</v>
      </c>
      <c r="FS15" s="79">
        <v>47.664325714111328</v>
      </c>
      <c r="FT15" s="79">
        <v>47.005718231201172</v>
      </c>
      <c r="FU15" s="79">
        <v>0.24354064464569092</v>
      </c>
      <c r="FV15" s="79">
        <v>0.24554111063480377</v>
      </c>
      <c r="FW15" s="79">
        <v>0.25288540124893188</v>
      </c>
      <c r="FX15" s="79">
        <v>2156.26318359375</v>
      </c>
      <c r="FY15" s="79">
        <v>1</v>
      </c>
      <c r="FZ15" s="41"/>
      <c r="GA15" s="34"/>
      <c r="GB15" s="34"/>
    </row>
    <row r="16" spans="1:184" x14ac:dyDescent="0.25">
      <c r="A16" t="s">
        <v>186</v>
      </c>
      <c r="B16" t="s">
        <v>236</v>
      </c>
      <c r="C16" t="s">
        <v>2</v>
      </c>
      <c r="D16" t="s">
        <v>202</v>
      </c>
      <c r="E16" t="s">
        <v>240</v>
      </c>
      <c r="F16" t="s">
        <v>178</v>
      </c>
      <c r="G16" t="s">
        <v>1</v>
      </c>
      <c r="H16" s="79">
        <v>18487</v>
      </c>
      <c r="I16" s="79">
        <v>9.6130971908569336</v>
      </c>
      <c r="J16" s="79">
        <v>8.5608663558959961</v>
      </c>
      <c r="K16" s="79">
        <v>7.975069522857666</v>
      </c>
      <c r="L16" s="79">
        <v>7.6881847381591797</v>
      </c>
      <c r="M16" s="79">
        <v>7.8016276359558105</v>
      </c>
      <c r="N16" s="79">
        <v>8.4615840911865234</v>
      </c>
      <c r="O16" s="79">
        <v>10.08814811706543</v>
      </c>
      <c r="P16" s="79">
        <v>11.737166404724121</v>
      </c>
      <c r="Q16" s="79">
        <v>10.695876121520996</v>
      </c>
      <c r="R16" s="79">
        <v>9.5918893814086914</v>
      </c>
      <c r="S16" s="79">
        <v>8.9936971664428711</v>
      </c>
      <c r="T16" s="79">
        <v>8.6589536666870117</v>
      </c>
      <c r="U16" s="79">
        <v>8.530735969543457</v>
      </c>
      <c r="V16" s="79">
        <v>8.3153610229492188</v>
      </c>
      <c r="W16" s="79">
        <v>8.0586442947387695</v>
      </c>
      <c r="X16" s="79">
        <v>8.2572650909423828</v>
      </c>
      <c r="Y16" s="79">
        <v>9.0004644393920898</v>
      </c>
      <c r="Z16" s="79">
        <v>11.007975578308105</v>
      </c>
      <c r="AA16" s="79">
        <v>14.025445938110352</v>
      </c>
      <c r="AB16" s="79">
        <v>15.222344398498535</v>
      </c>
      <c r="AC16" s="79">
        <v>15.532296180725098</v>
      </c>
      <c r="AD16" s="79">
        <v>15.053310394287109</v>
      </c>
      <c r="AE16" s="79">
        <v>13.557034492492676</v>
      </c>
      <c r="AF16" s="79">
        <v>11.435299873352051</v>
      </c>
      <c r="AG16" s="79">
        <v>-1.0547574758529663</v>
      </c>
      <c r="AH16" s="79">
        <v>-0.93374723196029663</v>
      </c>
      <c r="AI16" s="79">
        <v>-0.78854995965957642</v>
      </c>
      <c r="AJ16" s="79">
        <v>-0.70354342460632324</v>
      </c>
      <c r="AK16" s="79">
        <v>-0.56484812498092651</v>
      </c>
      <c r="AL16" s="79">
        <v>-0.46861967444419861</v>
      </c>
      <c r="AM16" s="79">
        <v>-0.44470769166946411</v>
      </c>
      <c r="AN16" s="79">
        <v>-0.31857746839523315</v>
      </c>
      <c r="AO16" s="79">
        <v>-0.21282060444355011</v>
      </c>
      <c r="AP16" s="79">
        <v>-0.2683255672454834</v>
      </c>
      <c r="AQ16" s="79">
        <v>-0.20632687211036682</v>
      </c>
      <c r="AR16" s="79">
        <v>-0.18888336420059204</v>
      </c>
      <c r="AS16" s="79">
        <v>-0.16307955980300903</v>
      </c>
      <c r="AT16" s="79">
        <v>-8.2736469805240631E-2</v>
      </c>
      <c r="AU16" s="79">
        <v>-0.14367133378982544</v>
      </c>
      <c r="AV16" s="79">
        <v>8.7987273931503296E-2</v>
      </c>
      <c r="AW16" s="79">
        <v>0.16607706248760223</v>
      </c>
      <c r="AX16" s="79">
        <v>0.12106174975633621</v>
      </c>
      <c r="AY16" s="79">
        <v>0.21732339262962341</v>
      </c>
      <c r="AZ16" s="79">
        <v>0.11448128521442413</v>
      </c>
      <c r="BA16" s="79">
        <v>-0.43965137004852295</v>
      </c>
      <c r="BB16" s="79">
        <v>-0.89284050464630127</v>
      </c>
      <c r="BC16" s="79">
        <v>-0.95188850164413452</v>
      </c>
      <c r="BD16" s="79">
        <v>-1.1099389791488647</v>
      </c>
      <c r="BE16" s="79">
        <v>-0.82494050264358521</v>
      </c>
      <c r="BF16" s="79">
        <v>-0.71221405267715454</v>
      </c>
      <c r="BG16" s="79">
        <v>-0.58815234899520874</v>
      </c>
      <c r="BH16" s="79">
        <v>-0.53093975782394409</v>
      </c>
      <c r="BI16" s="79">
        <v>-0.41213113069534302</v>
      </c>
      <c r="BJ16" s="79">
        <v>-0.3287101686000824</v>
      </c>
      <c r="BK16" s="79">
        <v>-0.28362953662872314</v>
      </c>
      <c r="BL16" s="79">
        <v>-0.13497520983219147</v>
      </c>
      <c r="BM16" s="79">
        <v>-4.4029280543327332E-2</v>
      </c>
      <c r="BN16" s="79">
        <v>-0.1260560005903244</v>
      </c>
      <c r="BO16" s="79">
        <v>-7.452043890953064E-2</v>
      </c>
      <c r="BP16" s="79">
        <v>-6.2418323010206223E-2</v>
      </c>
      <c r="BQ16" s="79">
        <v>-4.2317699640989304E-2</v>
      </c>
      <c r="BR16" s="79">
        <v>3.2101716846227646E-2</v>
      </c>
      <c r="BS16" s="79">
        <v>-3.2146688550710678E-2</v>
      </c>
      <c r="BT16" s="79">
        <v>0.20292837917804718</v>
      </c>
      <c r="BU16" s="79">
        <v>0.28796780109405518</v>
      </c>
      <c r="BV16" s="79">
        <v>0.26991310715675354</v>
      </c>
      <c r="BW16" s="79">
        <v>0.38703715801239014</v>
      </c>
      <c r="BX16" s="79">
        <v>0.30954375863075256</v>
      </c>
      <c r="BY16" s="79">
        <v>-0.20788107812404633</v>
      </c>
      <c r="BZ16" s="79">
        <v>-0.66075962781906128</v>
      </c>
      <c r="CA16" s="79">
        <v>-0.6986696720123291</v>
      </c>
      <c r="CB16" s="79">
        <v>-0.87295424938201904</v>
      </c>
      <c r="CC16" s="79">
        <v>-0.66576999425888062</v>
      </c>
      <c r="CD16" s="79">
        <v>-0.55878084897994995</v>
      </c>
      <c r="CE16" s="79">
        <v>-0.44935759902000427</v>
      </c>
      <c r="CF16" s="79">
        <v>-0.41139492392539978</v>
      </c>
      <c r="CG16" s="79">
        <v>-0.30635982751846313</v>
      </c>
      <c r="CH16" s="79">
        <v>-0.23180927336215973</v>
      </c>
      <c r="CI16" s="79">
        <v>-0.1720673143863678</v>
      </c>
      <c r="CJ16" s="79">
        <v>-7.81285110861063E-3</v>
      </c>
      <c r="CK16" s="79">
        <v>7.2875075042247772E-2</v>
      </c>
      <c r="CL16" s="79">
        <v>-2.7520522475242615E-2</v>
      </c>
      <c r="CM16" s="79">
        <v>1.676829531788826E-2</v>
      </c>
      <c r="CN16" s="79">
        <v>2.5170985609292984E-2</v>
      </c>
      <c r="CO16" s="79">
        <v>4.1321601718664169E-2</v>
      </c>
      <c r="CP16" s="79">
        <v>0.11163830012083054</v>
      </c>
      <c r="CQ16" s="79">
        <v>4.5094948261976242E-2</v>
      </c>
      <c r="CR16" s="79">
        <v>0.28253623843193054</v>
      </c>
      <c r="CS16" s="79">
        <v>0.37238892912864685</v>
      </c>
      <c r="CT16" s="79">
        <v>0.37300711870193481</v>
      </c>
      <c r="CU16" s="79">
        <v>0.50458037853240967</v>
      </c>
      <c r="CV16" s="79">
        <v>0.44464343786239624</v>
      </c>
      <c r="CW16" s="79">
        <v>-4.7357682138681412E-2</v>
      </c>
      <c r="CX16" s="79">
        <v>-0.50002110004425049</v>
      </c>
      <c r="CY16" s="79">
        <v>-0.52329105138778687</v>
      </c>
      <c r="CZ16" s="79">
        <v>-0.70881932973861694</v>
      </c>
      <c r="DA16" s="79">
        <v>-0.50659948587417603</v>
      </c>
      <c r="DB16" s="79">
        <v>-0.40534764528274536</v>
      </c>
      <c r="DC16" s="79">
        <v>-0.3105628490447998</v>
      </c>
      <c r="DD16" s="79">
        <v>-0.29185011982917786</v>
      </c>
      <c r="DE16" s="79">
        <v>-0.20058852434158325</v>
      </c>
      <c r="DF16" s="79">
        <v>-0.13490837812423706</v>
      </c>
      <c r="DG16" s="79">
        <v>-6.0505080968141556E-2</v>
      </c>
      <c r="DH16" s="79">
        <v>0.11934950947761536</v>
      </c>
      <c r="DI16" s="79">
        <v>0.18977943062782288</v>
      </c>
      <c r="DJ16" s="79">
        <v>7.1014948189258575E-2</v>
      </c>
      <c r="DK16" s="79">
        <v>0.10805702954530716</v>
      </c>
      <c r="DL16" s="79">
        <v>0.11276029050350189</v>
      </c>
      <c r="DM16" s="79">
        <v>0.12496089935302734</v>
      </c>
      <c r="DN16" s="79">
        <v>0.19117487967014313</v>
      </c>
      <c r="DO16" s="79">
        <v>0.12233658134937286</v>
      </c>
      <c r="DP16" s="79">
        <v>0.36214408278465271</v>
      </c>
      <c r="DQ16" s="79">
        <v>0.45681005716323853</v>
      </c>
      <c r="DR16" s="79">
        <v>0.47610113024711609</v>
      </c>
      <c r="DS16" s="79">
        <v>0.6221235990524292</v>
      </c>
      <c r="DT16" s="79">
        <v>0.57974308729171753</v>
      </c>
      <c r="DU16" s="79">
        <v>0.1131657138466835</v>
      </c>
      <c r="DV16" s="79">
        <v>-0.33928260207176208</v>
      </c>
      <c r="DW16" s="79">
        <v>-0.34791246056556702</v>
      </c>
      <c r="DX16" s="79">
        <v>-0.54468441009521484</v>
      </c>
      <c r="DY16" s="79">
        <v>-0.2767825722694397</v>
      </c>
      <c r="DZ16" s="79">
        <v>-0.18381448090076447</v>
      </c>
      <c r="EA16" s="79">
        <v>-0.11016525328159332</v>
      </c>
      <c r="EB16" s="79">
        <v>-0.11924639344215393</v>
      </c>
      <c r="EC16" s="79">
        <v>-4.7871556133031845E-2</v>
      </c>
      <c r="ED16" s="79">
        <v>5.0011216662824154E-3</v>
      </c>
      <c r="EE16" s="79">
        <v>0.10057307034730911</v>
      </c>
      <c r="EF16" s="79">
        <v>0.30295175313949585</v>
      </c>
      <c r="EG16" s="79">
        <v>0.35857075452804565</v>
      </c>
      <c r="EH16" s="79">
        <v>0.21328452229499817</v>
      </c>
      <c r="EI16" s="79">
        <v>0.23986347019672394</v>
      </c>
      <c r="EJ16" s="79">
        <v>0.23922534286975861</v>
      </c>
      <c r="EK16" s="79">
        <v>0.24572277069091797</v>
      </c>
      <c r="EL16" s="79">
        <v>0.3060130774974823</v>
      </c>
      <c r="EM16" s="79">
        <v>0.23386123776435852</v>
      </c>
      <c r="EN16" s="79">
        <v>0.47708520293235779</v>
      </c>
      <c r="EO16" s="79">
        <v>0.57870078086853027</v>
      </c>
      <c r="EP16" s="79">
        <v>0.62495249509811401</v>
      </c>
      <c r="EQ16" s="79">
        <v>0.79183739423751831</v>
      </c>
      <c r="ER16" s="79">
        <v>0.77480560541152954</v>
      </c>
      <c r="ES16" s="79">
        <v>0.34493601322174072</v>
      </c>
      <c r="ET16" s="79">
        <v>-0.1072017103433609</v>
      </c>
      <c r="EU16" s="79">
        <v>-9.4693608582019806E-2</v>
      </c>
      <c r="EV16" s="79">
        <v>-0.30769965052604675</v>
      </c>
      <c r="EW16" s="79">
        <v>47.884994506835938</v>
      </c>
      <c r="EX16" s="79">
        <v>47.381080627441406</v>
      </c>
      <c r="EY16" s="79">
        <v>47.177104949951172</v>
      </c>
      <c r="EZ16" s="79">
        <v>46.781181335449219</v>
      </c>
      <c r="FA16" s="79">
        <v>46.283363342285156</v>
      </c>
      <c r="FB16" s="79">
        <v>45.937057495117188</v>
      </c>
      <c r="FC16" s="79">
        <v>45.720840454101563</v>
      </c>
      <c r="FD16" s="79">
        <v>46.580600738525391</v>
      </c>
      <c r="FE16" s="79">
        <v>48.964889526367188</v>
      </c>
      <c r="FF16" s="79">
        <v>50.867584228515625</v>
      </c>
      <c r="FG16" s="79">
        <v>52.327655792236328</v>
      </c>
      <c r="FH16" s="79">
        <v>53.633487701416016</v>
      </c>
      <c r="FI16" s="79">
        <v>54.512775421142578</v>
      </c>
      <c r="FJ16" s="79">
        <v>55.1090087890625</v>
      </c>
      <c r="FK16" s="79">
        <v>55.161109924316406</v>
      </c>
      <c r="FL16" s="79">
        <v>54.84710693359375</v>
      </c>
      <c r="FM16" s="79">
        <v>54.033931732177734</v>
      </c>
      <c r="FN16" s="79">
        <v>52.63641357421875</v>
      </c>
      <c r="FO16" s="79">
        <v>51.566440582275391</v>
      </c>
      <c r="FP16" s="79">
        <v>50.913536071777344</v>
      </c>
      <c r="FQ16" s="79">
        <v>50.178207397460938</v>
      </c>
      <c r="FR16" s="79">
        <v>49.646961212158203</v>
      </c>
      <c r="FS16" s="79">
        <v>48.922870635986328</v>
      </c>
      <c r="FT16" s="79">
        <v>48.32452392578125</v>
      </c>
      <c r="FU16" s="79">
        <v>0.18697363138198853</v>
      </c>
      <c r="FV16" s="79">
        <v>0.17836837470531464</v>
      </c>
      <c r="FW16" s="79">
        <v>0.19492258131504059</v>
      </c>
      <c r="FX16" s="79">
        <v>1699.9473876953125</v>
      </c>
      <c r="FY16" s="79">
        <v>1</v>
      </c>
      <c r="FZ16" s="41"/>
      <c r="GA16" s="34"/>
      <c r="GB16" s="34"/>
    </row>
    <row r="17" spans="1:184" x14ac:dyDescent="0.25">
      <c r="A17" t="s">
        <v>186</v>
      </c>
      <c r="B17" t="s">
        <v>236</v>
      </c>
      <c r="C17" t="s">
        <v>2</v>
      </c>
      <c r="D17" t="s">
        <v>202</v>
      </c>
      <c r="E17" t="s">
        <v>240</v>
      </c>
      <c r="F17" t="s">
        <v>179</v>
      </c>
      <c r="G17" t="s">
        <v>1</v>
      </c>
      <c r="H17" s="79">
        <v>839</v>
      </c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>
        <v>24.36842155456543</v>
      </c>
      <c r="FY17" s="79">
        <v>0</v>
      </c>
      <c r="FZ17" s="41"/>
      <c r="GA17" s="34"/>
      <c r="GB17" s="34"/>
    </row>
    <row r="18" spans="1:184" x14ac:dyDescent="0.25">
      <c r="A18" t="s">
        <v>186</v>
      </c>
      <c r="B18" t="s">
        <v>236</v>
      </c>
      <c r="C18" t="s">
        <v>2</v>
      </c>
      <c r="D18" t="s">
        <v>202</v>
      </c>
      <c r="E18" t="s">
        <v>240</v>
      </c>
      <c r="F18" t="s">
        <v>180</v>
      </c>
      <c r="G18" t="s">
        <v>1</v>
      </c>
      <c r="H18" s="79">
        <v>474</v>
      </c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>
        <v>50.578948974609375</v>
      </c>
      <c r="FY18" s="79">
        <v>0</v>
      </c>
      <c r="FZ18" s="41"/>
      <c r="GA18" s="34"/>
      <c r="GB18" s="34"/>
    </row>
    <row r="19" spans="1:184" x14ac:dyDescent="0.25">
      <c r="A19" t="s">
        <v>186</v>
      </c>
      <c r="B19" t="s">
        <v>236</v>
      </c>
      <c r="C19" t="s">
        <v>2</v>
      </c>
      <c r="D19" t="s">
        <v>202</v>
      </c>
      <c r="E19" t="s">
        <v>240</v>
      </c>
      <c r="F19" t="s">
        <v>181</v>
      </c>
      <c r="G19" t="s">
        <v>1</v>
      </c>
      <c r="H19" s="79">
        <v>198</v>
      </c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>
        <v>5.3157896995544434</v>
      </c>
      <c r="FY19" s="79">
        <v>0</v>
      </c>
      <c r="FZ19" s="41"/>
      <c r="GA19" s="34"/>
      <c r="GB19" s="34"/>
    </row>
    <row r="20" spans="1:184" x14ac:dyDescent="0.25">
      <c r="A20" t="s">
        <v>186</v>
      </c>
      <c r="B20" t="s">
        <v>236</v>
      </c>
      <c r="C20" t="s">
        <v>2</v>
      </c>
      <c r="D20" t="s">
        <v>202</v>
      </c>
      <c r="E20" t="s">
        <v>240</v>
      </c>
      <c r="F20" t="s">
        <v>182</v>
      </c>
      <c r="G20" t="s">
        <v>1</v>
      </c>
      <c r="H20" s="79">
        <v>2118</v>
      </c>
      <c r="I20" s="79">
        <v>1.1004608869552612</v>
      </c>
      <c r="J20" s="79">
        <v>1.0213713645935059</v>
      </c>
      <c r="K20" s="79">
        <v>0.97304832935333252</v>
      </c>
      <c r="L20" s="79">
        <v>0.9735901951789856</v>
      </c>
      <c r="M20" s="79">
        <v>1.0354396104812622</v>
      </c>
      <c r="N20" s="79">
        <v>1.1839544773101807</v>
      </c>
      <c r="O20" s="79">
        <v>1.4102622270584106</v>
      </c>
      <c r="P20" s="79">
        <v>1.7277818918228149</v>
      </c>
      <c r="Q20" s="79">
        <v>1.6150606870651245</v>
      </c>
      <c r="R20" s="79">
        <v>1.5297430753707886</v>
      </c>
      <c r="S20" s="79">
        <v>1.4297612905502319</v>
      </c>
      <c r="T20" s="79">
        <v>1.3901785612106323</v>
      </c>
      <c r="U20" s="79">
        <v>1.3388292789459229</v>
      </c>
      <c r="V20" s="79">
        <v>1.2882287502288818</v>
      </c>
      <c r="W20" s="79">
        <v>1.2859394550323486</v>
      </c>
      <c r="X20" s="79">
        <v>1.3044247627258301</v>
      </c>
      <c r="Y20" s="79">
        <v>1.4326189756393433</v>
      </c>
      <c r="Z20" s="79">
        <v>1.7558732032775879</v>
      </c>
      <c r="AA20" s="79">
        <v>2.0652470588684082</v>
      </c>
      <c r="AB20" s="79">
        <v>2.0809094905853271</v>
      </c>
      <c r="AC20" s="79">
        <v>1.9642566442489624</v>
      </c>
      <c r="AD20" s="79">
        <v>1.7996878623962402</v>
      </c>
      <c r="AE20" s="79">
        <v>1.5599089860916138</v>
      </c>
      <c r="AF20" s="79">
        <v>1.2850539684295654</v>
      </c>
      <c r="AG20" s="79">
        <v>-0.20812772214412689</v>
      </c>
      <c r="AH20" s="79">
        <v>-0.16769586503505707</v>
      </c>
      <c r="AI20" s="79">
        <v>-0.14908981323242188</v>
      </c>
      <c r="AJ20" s="79">
        <v>-0.12750637531280518</v>
      </c>
      <c r="AK20" s="79">
        <v>-0.19404178857803345</v>
      </c>
      <c r="AL20" s="79">
        <v>-0.14720022678375244</v>
      </c>
      <c r="AM20" s="79">
        <v>-0.16163024306297302</v>
      </c>
      <c r="AN20" s="79">
        <v>-0.16023039817810059</v>
      </c>
      <c r="AO20" s="79">
        <v>-0.18708394467830658</v>
      </c>
      <c r="AP20" s="79">
        <v>-0.13209432363510132</v>
      </c>
      <c r="AQ20" s="79">
        <v>-0.2057139128446579</v>
      </c>
      <c r="AR20" s="79">
        <v>-0.11625588685274124</v>
      </c>
      <c r="AS20" s="79">
        <v>-0.12939856946468353</v>
      </c>
      <c r="AT20" s="79">
        <v>-0.13054299354553223</v>
      </c>
      <c r="AU20" s="79">
        <v>-9.2214114964008331E-2</v>
      </c>
      <c r="AV20" s="79">
        <v>-7.7672228217124939E-2</v>
      </c>
      <c r="AW20" s="79">
        <v>-9.8392747342586517E-2</v>
      </c>
      <c r="AX20" s="79">
        <v>-4.748937115073204E-2</v>
      </c>
      <c r="AY20" s="79">
        <v>2.5592537596821785E-2</v>
      </c>
      <c r="AZ20" s="79">
        <v>9.0144956484436989E-3</v>
      </c>
      <c r="BA20" s="79">
        <v>-0.11284288763999939</v>
      </c>
      <c r="BB20" s="79">
        <v>-0.17375077307224274</v>
      </c>
      <c r="BC20" s="79">
        <v>-0.17362762987613678</v>
      </c>
      <c r="BD20" s="79">
        <v>-0.195526123046875</v>
      </c>
      <c r="BE20" s="79">
        <v>-0.15648296475410461</v>
      </c>
      <c r="BF20" s="79">
        <v>-0.12109023332595825</v>
      </c>
      <c r="BG20" s="79">
        <v>-0.10384922474622726</v>
      </c>
      <c r="BH20" s="79">
        <v>-8.5041753947734833E-2</v>
      </c>
      <c r="BI20" s="79">
        <v>-0.14358869194984436</v>
      </c>
      <c r="BJ20" s="79">
        <v>-9.6218511462211609E-2</v>
      </c>
      <c r="BK20" s="79">
        <v>-0.10617156326770782</v>
      </c>
      <c r="BL20" s="79">
        <v>-9.1807156801223755E-2</v>
      </c>
      <c r="BM20" s="79">
        <v>-0.12697920203208923</v>
      </c>
      <c r="BN20" s="79">
        <v>-6.8654656410217285E-2</v>
      </c>
      <c r="BO20" s="79">
        <v>-0.13435697555541992</v>
      </c>
      <c r="BP20" s="79">
        <v>-6.2614701688289642E-2</v>
      </c>
      <c r="BQ20" s="79">
        <v>-7.6633423566818237E-2</v>
      </c>
      <c r="BR20" s="79">
        <v>-8.1887900829315186E-2</v>
      </c>
      <c r="BS20" s="79">
        <v>-4.72731813788414E-2</v>
      </c>
      <c r="BT20" s="79">
        <v>-3.0921474099159241E-2</v>
      </c>
      <c r="BU20" s="79">
        <v>-4.7799292951822281E-2</v>
      </c>
      <c r="BV20" s="79">
        <v>8.7392665445804596E-3</v>
      </c>
      <c r="BW20" s="79">
        <v>8.4748357534408569E-2</v>
      </c>
      <c r="BX20" s="79">
        <v>6.9369539618492126E-2</v>
      </c>
      <c r="BY20" s="79">
        <v>-5.1663260906934738E-2</v>
      </c>
      <c r="BZ20" s="79">
        <v>-0.10702807456254959</v>
      </c>
      <c r="CA20" s="79">
        <v>-0.11737009882926941</v>
      </c>
      <c r="CB20" s="79">
        <v>-0.14198437333106995</v>
      </c>
      <c r="CC20" s="79">
        <v>-0.12071395665407181</v>
      </c>
      <c r="CD20" s="79">
        <v>-8.8811323046684265E-2</v>
      </c>
      <c r="CE20" s="79">
        <v>-7.2515733540058136E-2</v>
      </c>
      <c r="CF20" s="79">
        <v>-5.5630888789892197E-2</v>
      </c>
      <c r="CG20" s="79">
        <v>-0.10864503681659698</v>
      </c>
      <c r="CH20" s="79">
        <v>-6.0908731073141098E-2</v>
      </c>
      <c r="CI20" s="79">
        <v>-6.7761056125164032E-2</v>
      </c>
      <c r="CJ20" s="79">
        <v>-4.4417429715394974E-2</v>
      </c>
      <c r="CK20" s="79">
        <v>-8.5350848734378815E-2</v>
      </c>
      <c r="CL20" s="79">
        <v>-2.4716535583138466E-2</v>
      </c>
      <c r="CM20" s="79">
        <v>-8.4935367107391357E-2</v>
      </c>
      <c r="CN20" s="79">
        <v>-2.546297200024128E-2</v>
      </c>
      <c r="CO20" s="79">
        <v>-4.0088437497615814E-2</v>
      </c>
      <c r="CP20" s="79">
        <v>-4.8189528286457062E-2</v>
      </c>
      <c r="CQ20" s="79">
        <v>-1.6147224232554436E-2</v>
      </c>
      <c r="CR20" s="79">
        <v>1.4579544076696038E-3</v>
      </c>
      <c r="CS20" s="79">
        <v>-1.2758423574268818E-2</v>
      </c>
      <c r="CT20" s="79">
        <v>4.7683048993349075E-2</v>
      </c>
      <c r="CU20" s="79">
        <v>0.12571950256824493</v>
      </c>
      <c r="CV20" s="79">
        <v>0.11117125302553177</v>
      </c>
      <c r="CW20" s="79">
        <v>-9.2904353514313698E-3</v>
      </c>
      <c r="CX20" s="79">
        <v>-6.0816142708063126E-2</v>
      </c>
      <c r="CY20" s="79">
        <v>-7.8406311571598053E-2</v>
      </c>
      <c r="CZ20" s="79">
        <v>-0.10490152984857559</v>
      </c>
      <c r="DA20" s="79">
        <v>-8.4944948554039001E-2</v>
      </c>
      <c r="DB20" s="79">
        <v>-5.653240904211998E-2</v>
      </c>
      <c r="DC20" s="79">
        <v>-4.1182238608598709E-2</v>
      </c>
      <c r="DD20" s="79">
        <v>-2.6220021769404411E-2</v>
      </c>
      <c r="DE20" s="79">
        <v>-7.3701381683349609E-2</v>
      </c>
      <c r="DF20" s="79">
        <v>-2.5598948821425438E-2</v>
      </c>
      <c r="DG20" s="79">
        <v>-2.935054711997509E-2</v>
      </c>
      <c r="DH20" s="79">
        <v>2.9722999315708876E-3</v>
      </c>
      <c r="DI20" s="79">
        <v>-4.3722491711378098E-2</v>
      </c>
      <c r="DJ20" s="79">
        <v>1.9221587106585503E-2</v>
      </c>
      <c r="DK20" s="79">
        <v>-3.5513762384653091E-2</v>
      </c>
      <c r="DL20" s="79">
        <v>1.1688753962516785E-2</v>
      </c>
      <c r="DM20" s="79">
        <v>-3.5434525925666094E-3</v>
      </c>
      <c r="DN20" s="79">
        <v>-1.4491156674921513E-2</v>
      </c>
      <c r="DO20" s="79">
        <v>1.4978731051087379E-2</v>
      </c>
      <c r="DP20" s="79">
        <v>3.383738175034523E-2</v>
      </c>
      <c r="DQ20" s="79">
        <v>2.2282445803284645E-2</v>
      </c>
      <c r="DR20" s="79">
        <v>8.662683516740799E-2</v>
      </c>
      <c r="DS20" s="79">
        <v>0.1666906476020813</v>
      </c>
      <c r="DT20" s="79">
        <v>0.15297296643257141</v>
      </c>
      <c r="DU20" s="79">
        <v>3.3082388341426849E-2</v>
      </c>
      <c r="DV20" s="79">
        <v>-1.4604208059608936E-2</v>
      </c>
      <c r="DW20" s="79">
        <v>-3.9442520588636398E-2</v>
      </c>
      <c r="DX20" s="79">
        <v>-6.7818678915500641E-2</v>
      </c>
      <c r="DY20" s="79">
        <v>-3.3300183713436127E-2</v>
      </c>
      <c r="DZ20" s="79">
        <v>-9.9267885088920593E-3</v>
      </c>
      <c r="EA20" s="79">
        <v>4.0583484806120396E-3</v>
      </c>
      <c r="EB20" s="79">
        <v>1.6244601458311081E-2</v>
      </c>
      <c r="EC20" s="79">
        <v>-2.324829064309597E-2</v>
      </c>
      <c r="ED20" s="79">
        <v>2.5382770225405693E-2</v>
      </c>
      <c r="EE20" s="79">
        <v>2.610812708735466E-2</v>
      </c>
      <c r="EF20" s="79">
        <v>7.1395546197891235E-2</v>
      </c>
      <c r="EG20" s="79">
        <v>1.6382239758968353E-2</v>
      </c>
      <c r="EH20" s="79">
        <v>8.2661256194114685E-2</v>
      </c>
      <c r="EI20" s="79">
        <v>3.5843182355165482E-2</v>
      </c>
      <c r="EJ20" s="79">
        <v>6.5329946577548981E-2</v>
      </c>
      <c r="EK20" s="79">
        <v>4.9221701920032501E-2</v>
      </c>
      <c r="EL20" s="79">
        <v>3.4163940697908401E-2</v>
      </c>
      <c r="EM20" s="79">
        <v>5.991966649889946E-2</v>
      </c>
      <c r="EN20" s="79">
        <v>8.058813214302063E-2</v>
      </c>
      <c r="EO20" s="79">
        <v>7.2875894606113434E-2</v>
      </c>
      <c r="EP20" s="79">
        <v>0.14285546541213989</v>
      </c>
      <c r="EQ20" s="79">
        <v>0.22584646940231323</v>
      </c>
      <c r="ER20" s="79">
        <v>0.21332800388336182</v>
      </c>
      <c r="ES20" s="79">
        <v>9.4262018799781799E-2</v>
      </c>
      <c r="ET20" s="79">
        <v>5.2118487656116486E-2</v>
      </c>
      <c r="EU20" s="79">
        <v>1.6815003007650375E-2</v>
      </c>
      <c r="EV20" s="79">
        <v>-1.4276936650276184E-2</v>
      </c>
      <c r="EW20" s="79">
        <v>44.448524475097656</v>
      </c>
      <c r="EX20" s="79">
        <v>44.135902404785156</v>
      </c>
      <c r="EY20" s="79">
        <v>43.319725036621094</v>
      </c>
      <c r="EZ20" s="79">
        <v>42.804218292236328</v>
      </c>
      <c r="FA20" s="79">
        <v>42.119075775146484</v>
      </c>
      <c r="FB20" s="79">
        <v>41.527027130126953</v>
      </c>
      <c r="FC20" s="79">
        <v>41.1829833984375</v>
      </c>
      <c r="FD20" s="79">
        <v>41.926242828369141</v>
      </c>
      <c r="FE20" s="79">
        <v>44.515209197998047</v>
      </c>
      <c r="FF20" s="79">
        <v>47.159290313720703</v>
      </c>
      <c r="FG20" s="79">
        <v>49.384532928466797</v>
      </c>
      <c r="FH20" s="79">
        <v>50.855972290039063</v>
      </c>
      <c r="FI20" s="79">
        <v>52.097206115722656</v>
      </c>
      <c r="FJ20" s="79">
        <v>53.138103485107422</v>
      </c>
      <c r="FK20" s="79">
        <v>53.016773223876953</v>
      </c>
      <c r="FL20" s="79">
        <v>52.678203582763672</v>
      </c>
      <c r="FM20" s="79">
        <v>51.573383331298828</v>
      </c>
      <c r="FN20" s="79">
        <v>49.960289001464844</v>
      </c>
      <c r="FO20" s="79">
        <v>48.691421508789063</v>
      </c>
      <c r="FP20" s="79">
        <v>47.77606201171875</v>
      </c>
      <c r="FQ20" s="79">
        <v>46.683025360107422</v>
      </c>
      <c r="FR20" s="79">
        <v>46.107753753662109</v>
      </c>
      <c r="FS20" s="79">
        <v>45.535751342773438</v>
      </c>
      <c r="FT20" s="79">
        <v>44.723712921142578</v>
      </c>
      <c r="FU20" s="79">
        <v>5.1361490041017532E-2</v>
      </c>
      <c r="FV20" s="79">
        <v>6.2637031078338623E-2</v>
      </c>
      <c r="FW20" s="79">
        <v>5.2027475088834763E-2</v>
      </c>
      <c r="FX20" s="79">
        <v>164.89472961425781</v>
      </c>
      <c r="FY20" s="79">
        <v>1</v>
      </c>
      <c r="FZ20" s="41"/>
      <c r="GA20" s="34"/>
      <c r="GB20" s="34"/>
    </row>
    <row r="21" spans="1:184" x14ac:dyDescent="0.25">
      <c r="A21" t="s">
        <v>186</v>
      </c>
      <c r="B21" t="s">
        <v>236</v>
      </c>
      <c r="C21" t="s">
        <v>2</v>
      </c>
      <c r="D21" t="s">
        <v>202</v>
      </c>
      <c r="E21" t="s">
        <v>240</v>
      </c>
      <c r="F21" t="s">
        <v>183</v>
      </c>
      <c r="G21" t="s">
        <v>1</v>
      </c>
      <c r="H21" s="79">
        <v>1944</v>
      </c>
      <c r="I21" s="79">
        <v>1.352520227432251</v>
      </c>
      <c r="J21" s="79">
        <v>1.2472904920578003</v>
      </c>
      <c r="K21" s="79">
        <v>1.1870017051696777</v>
      </c>
      <c r="L21" s="79">
        <v>1.2045019865036011</v>
      </c>
      <c r="M21" s="79">
        <v>1.2980070114135742</v>
      </c>
      <c r="N21" s="79">
        <v>1.49467933177948</v>
      </c>
      <c r="O21" s="79">
        <v>1.8728969097137451</v>
      </c>
      <c r="P21" s="79">
        <v>1.8111780881881714</v>
      </c>
      <c r="Q21" s="79">
        <v>1.6535331010818481</v>
      </c>
      <c r="R21" s="79">
        <v>1.5615996122360229</v>
      </c>
      <c r="S21" s="79">
        <v>1.538630485534668</v>
      </c>
      <c r="T21" s="79">
        <v>1.4191757440567017</v>
      </c>
      <c r="U21" s="79">
        <v>1.419880747795105</v>
      </c>
      <c r="V21" s="79">
        <v>1.3773447275161743</v>
      </c>
      <c r="W21" s="79">
        <v>1.352211594581604</v>
      </c>
      <c r="X21" s="79">
        <v>1.3263882398605347</v>
      </c>
      <c r="Y21" s="79">
        <v>1.4747594594955444</v>
      </c>
      <c r="Z21" s="79">
        <v>1.7947217226028442</v>
      </c>
      <c r="AA21" s="79">
        <v>1.9991942644119263</v>
      </c>
      <c r="AB21" s="79">
        <v>2.1137700080871582</v>
      </c>
      <c r="AC21" s="79">
        <v>2.0013027191162109</v>
      </c>
      <c r="AD21" s="79">
        <v>1.9732964038848877</v>
      </c>
      <c r="AE21" s="79">
        <v>1.7454274892807007</v>
      </c>
      <c r="AF21" s="79">
        <v>1.5404947996139526</v>
      </c>
      <c r="AG21" s="79">
        <v>-0.23509727418422699</v>
      </c>
      <c r="AH21" s="79">
        <v>-0.20657126605510712</v>
      </c>
      <c r="AI21" s="79">
        <v>-0.19108790159225464</v>
      </c>
      <c r="AJ21" s="79">
        <v>-0.16857770085334778</v>
      </c>
      <c r="AK21" s="79">
        <v>-0.14091715216636658</v>
      </c>
      <c r="AL21" s="79">
        <v>-0.1874142587184906</v>
      </c>
      <c r="AM21" s="79">
        <v>-0.16175884008407593</v>
      </c>
      <c r="AN21" s="79">
        <v>-0.16524243354797363</v>
      </c>
      <c r="AO21" s="79">
        <v>-7.1108356118202209E-2</v>
      </c>
      <c r="AP21" s="79">
        <v>-4.4987324625253677E-2</v>
      </c>
      <c r="AQ21" s="79">
        <v>-1.9642561674118042E-2</v>
      </c>
      <c r="AR21" s="79">
        <v>-6.1131961643695831E-2</v>
      </c>
      <c r="AS21" s="79">
        <v>1.5646642714273185E-4</v>
      </c>
      <c r="AT21" s="79">
        <v>-4.3638236820697784E-2</v>
      </c>
      <c r="AU21" s="79">
        <v>-2.1914942190051079E-2</v>
      </c>
      <c r="AV21" s="79">
        <v>-6.6052809357643127E-2</v>
      </c>
      <c r="AW21" s="79">
        <v>-2.4516433477401733E-2</v>
      </c>
      <c r="AX21" s="79">
        <v>-9.4199199229478836E-3</v>
      </c>
      <c r="AY21" s="79">
        <v>8.9611643925309181E-3</v>
      </c>
      <c r="AZ21" s="79">
        <v>-0.1522335559129715</v>
      </c>
      <c r="BA21" s="79">
        <v>-0.34760487079620361</v>
      </c>
      <c r="BB21" s="79">
        <v>-0.25546678900718689</v>
      </c>
      <c r="BC21" s="79">
        <v>-0.22391153872013092</v>
      </c>
      <c r="BD21" s="79">
        <v>-0.21196217834949493</v>
      </c>
      <c r="BE21" s="79">
        <v>-0.13907517492771149</v>
      </c>
      <c r="BF21" s="79">
        <v>-0.11826786398887634</v>
      </c>
      <c r="BG21" s="79">
        <v>-0.10661274939775467</v>
      </c>
      <c r="BH21" s="79">
        <v>-8.5707269608974457E-2</v>
      </c>
      <c r="BI21" s="79">
        <v>-5.5478848516941071E-2</v>
      </c>
      <c r="BJ21" s="79">
        <v>-6.5499141812324524E-2</v>
      </c>
      <c r="BK21" s="79">
        <v>-6.6774033010005951E-2</v>
      </c>
      <c r="BL21" s="79">
        <v>-8.2314766943454742E-2</v>
      </c>
      <c r="BM21" s="79">
        <v>3.8171932101249695E-3</v>
      </c>
      <c r="BN21" s="79">
        <v>3.4374568611383438E-2</v>
      </c>
      <c r="BO21" s="79">
        <v>5.6376423686742783E-2</v>
      </c>
      <c r="BP21" s="79">
        <v>1.0706931352615356E-2</v>
      </c>
      <c r="BQ21" s="79">
        <v>7.6450727880001068E-2</v>
      </c>
      <c r="BR21" s="79">
        <v>2.8402598574757576E-2</v>
      </c>
      <c r="BS21" s="79">
        <v>5.0683304667472839E-2</v>
      </c>
      <c r="BT21" s="79">
        <v>4.3450091034173965E-3</v>
      </c>
      <c r="BU21" s="79">
        <v>4.9646425992250443E-2</v>
      </c>
      <c r="BV21" s="79">
        <v>7.3665045201778412E-2</v>
      </c>
      <c r="BW21" s="79">
        <v>8.5342168807983398E-2</v>
      </c>
      <c r="BX21" s="79">
        <v>-6.363581120967865E-2</v>
      </c>
      <c r="BY21" s="79">
        <v>-0.24241043627262115</v>
      </c>
      <c r="BZ21" s="79">
        <v>-0.14524504542350769</v>
      </c>
      <c r="CA21" s="79">
        <v>-0.11570482701063156</v>
      </c>
      <c r="CB21" s="79">
        <v>-0.1038348451256752</v>
      </c>
      <c r="CC21" s="79">
        <v>-7.2570554912090302E-2</v>
      </c>
      <c r="CD21" s="79">
        <v>-5.710919201374054E-2</v>
      </c>
      <c r="CE21" s="79">
        <v>-4.8105519264936447E-2</v>
      </c>
      <c r="CF21" s="79">
        <v>-2.8311463072896004E-2</v>
      </c>
      <c r="CG21" s="79">
        <v>3.6954612005501986E-3</v>
      </c>
      <c r="CH21" s="79">
        <v>1.8938900902867317E-2</v>
      </c>
      <c r="CI21" s="79">
        <v>-9.8784826695919037E-4</v>
      </c>
      <c r="CJ21" s="79">
        <v>-2.4879325181245804E-2</v>
      </c>
      <c r="CK21" s="79">
        <v>5.5710401386022568E-2</v>
      </c>
      <c r="CL21" s="79">
        <v>8.9340373873710632E-2</v>
      </c>
      <c r="CM21" s="79">
        <v>0.10902693867683411</v>
      </c>
      <c r="CN21" s="79">
        <v>6.0462329536676407E-2</v>
      </c>
      <c r="CO21" s="79">
        <v>0.12929190695285797</v>
      </c>
      <c r="CP21" s="79">
        <v>7.829786092042923E-2</v>
      </c>
      <c r="CQ21" s="79">
        <v>0.10096462815999985</v>
      </c>
      <c r="CR21" s="79">
        <v>5.3102325648069382E-2</v>
      </c>
      <c r="CS21" s="79">
        <v>0.10101139545440674</v>
      </c>
      <c r="CT21" s="79">
        <v>0.13120943307876587</v>
      </c>
      <c r="CU21" s="79">
        <v>0.1382434219121933</v>
      </c>
      <c r="CV21" s="79">
        <v>-2.2732734214514494E-3</v>
      </c>
      <c r="CW21" s="79">
        <v>-0.16955308616161346</v>
      </c>
      <c r="CX21" s="79">
        <v>-6.890580803155899E-2</v>
      </c>
      <c r="CY21" s="79">
        <v>-4.0761195123195648E-2</v>
      </c>
      <c r="CZ21" s="79">
        <v>-2.8946181759238243E-2</v>
      </c>
      <c r="DA21" s="79">
        <v>-6.0659381560981274E-3</v>
      </c>
      <c r="DB21" s="79">
        <v>4.0494780987501144E-3</v>
      </c>
      <c r="DC21" s="79">
        <v>1.04017099365592E-2</v>
      </c>
      <c r="DD21" s="79">
        <v>2.9084347188472748E-2</v>
      </c>
      <c r="DE21" s="79">
        <v>6.286977231502533E-2</v>
      </c>
      <c r="DF21" s="79">
        <v>0.10337693989276886</v>
      </c>
      <c r="DG21" s="79">
        <v>6.4798332750797272E-2</v>
      </c>
      <c r="DH21" s="79">
        <v>3.2556120306253433E-2</v>
      </c>
      <c r="DI21" s="79">
        <v>0.10760360956192017</v>
      </c>
      <c r="DJ21" s="79">
        <v>0.14430618286132813</v>
      </c>
      <c r="DK21" s="79">
        <v>0.16167744994163513</v>
      </c>
      <c r="DL21" s="79">
        <v>0.11021772772073746</v>
      </c>
      <c r="DM21" s="79">
        <v>0.18213307857513428</v>
      </c>
      <c r="DN21" s="79">
        <v>0.12819312512874603</v>
      </c>
      <c r="DO21" s="79">
        <v>0.15124595165252686</v>
      </c>
      <c r="DP21" s="79">
        <v>0.10185964405536652</v>
      </c>
      <c r="DQ21" s="79">
        <v>0.15237636864185333</v>
      </c>
      <c r="DR21" s="79">
        <v>0.18875382840633392</v>
      </c>
      <c r="DS21" s="79">
        <v>0.1911446750164032</v>
      </c>
      <c r="DT21" s="79">
        <v>5.9089262038469315E-2</v>
      </c>
      <c r="DU21" s="79">
        <v>-9.6695743501186371E-2</v>
      </c>
      <c r="DV21" s="79">
        <v>7.4334298260509968E-3</v>
      </c>
      <c r="DW21" s="79">
        <v>3.4182436764240265E-2</v>
      </c>
      <c r="DX21" s="79">
        <v>4.5942481607198715E-2</v>
      </c>
      <c r="DY21" s="79">
        <v>8.9956164360046387E-2</v>
      </c>
      <c r="DZ21" s="79">
        <v>9.2352882027626038E-2</v>
      </c>
      <c r="EA21" s="79">
        <v>9.4876855611801147E-2</v>
      </c>
      <c r="EB21" s="79">
        <v>0.11195477843284607</v>
      </c>
      <c r="EC21" s="79">
        <v>0.14830806851387024</v>
      </c>
      <c r="ED21" s="79">
        <v>0.22529207170009613</v>
      </c>
      <c r="EE21" s="79">
        <v>0.15978313982486725</v>
      </c>
      <c r="EF21" s="79">
        <v>0.11548377573490143</v>
      </c>
      <c r="EG21" s="79">
        <v>0.18252916634082794</v>
      </c>
      <c r="EH21" s="79">
        <v>0.22366806864738464</v>
      </c>
      <c r="EI21" s="79">
        <v>0.23769643902778625</v>
      </c>
      <c r="EJ21" s="79">
        <v>0.18205662071704865</v>
      </c>
      <c r="EK21" s="79">
        <v>0.25842735171318054</v>
      </c>
      <c r="EL21" s="79">
        <v>0.20023395121097565</v>
      </c>
      <c r="EM21" s="79">
        <v>0.22384420037269592</v>
      </c>
      <c r="EN21" s="79">
        <v>0.17225746810436249</v>
      </c>
      <c r="EO21" s="79">
        <v>0.22653922438621521</v>
      </c>
      <c r="EP21" s="79">
        <v>0.27183878421783447</v>
      </c>
      <c r="EQ21" s="79">
        <v>0.26752567291259766</v>
      </c>
      <c r="ER21" s="79">
        <v>0.14768701791763306</v>
      </c>
      <c r="ES21" s="79">
        <v>8.4986947476863861E-3</v>
      </c>
      <c r="ET21" s="79">
        <v>0.11765516549348831</v>
      </c>
      <c r="EU21" s="79">
        <v>0.14238914847373962</v>
      </c>
      <c r="EV21" s="79">
        <v>0.15406982600688934</v>
      </c>
      <c r="EW21" s="79">
        <v>44.435813903808594</v>
      </c>
      <c r="EX21" s="79">
        <v>43.887157440185547</v>
      </c>
      <c r="EY21" s="79">
        <v>43.374519348144531</v>
      </c>
      <c r="EZ21" s="79">
        <v>42.919872283935547</v>
      </c>
      <c r="FA21" s="79">
        <v>42.489246368408203</v>
      </c>
      <c r="FB21" s="79">
        <v>42.276664733886719</v>
      </c>
      <c r="FC21" s="79">
        <v>42.02264404296875</v>
      </c>
      <c r="FD21" s="79">
        <v>43.127738952636719</v>
      </c>
      <c r="FE21" s="79">
        <v>45.534107208251953</v>
      </c>
      <c r="FF21" s="79">
        <v>48.049777984619141</v>
      </c>
      <c r="FG21" s="79">
        <v>50.187641143798828</v>
      </c>
      <c r="FH21" s="79">
        <v>52.111518859863281</v>
      </c>
      <c r="FI21" s="79">
        <v>52.999526977539063</v>
      </c>
      <c r="FJ21" s="79">
        <v>53.426967620849609</v>
      </c>
      <c r="FK21" s="79">
        <v>53.76629638671875</v>
      </c>
      <c r="FL21" s="79">
        <v>53.761024475097656</v>
      </c>
      <c r="FM21" s="79">
        <v>52.830127716064453</v>
      </c>
      <c r="FN21" s="79">
        <v>50.823013305664063</v>
      </c>
      <c r="FO21" s="79">
        <v>49.373313903808594</v>
      </c>
      <c r="FP21" s="79">
        <v>48.231498718261719</v>
      </c>
      <c r="FQ21" s="79">
        <v>47.230213165283203</v>
      </c>
      <c r="FR21" s="79">
        <v>46.544704437255859</v>
      </c>
      <c r="FS21" s="79">
        <v>45.848613739013672</v>
      </c>
      <c r="FT21" s="79">
        <v>45.116397857666016</v>
      </c>
      <c r="FU21" s="79">
        <v>9.1606743633747101E-2</v>
      </c>
      <c r="FV21" s="79">
        <v>9.0472914278507233E-2</v>
      </c>
      <c r="FW21" s="79">
        <v>9.5208972692489624E-2</v>
      </c>
      <c r="FX21" s="79">
        <v>113.63157653808594</v>
      </c>
      <c r="FY21" s="79">
        <v>1</v>
      </c>
      <c r="FZ21" s="41"/>
      <c r="GA21" s="34"/>
      <c r="GB21" s="34"/>
    </row>
    <row r="22" spans="1:184" x14ac:dyDescent="0.25">
      <c r="A22" t="s">
        <v>186</v>
      </c>
      <c r="B22" t="s">
        <v>236</v>
      </c>
      <c r="C22" t="s">
        <v>2</v>
      </c>
      <c r="D22" t="s">
        <v>202</v>
      </c>
      <c r="E22" t="s">
        <v>240</v>
      </c>
      <c r="F22" t="s">
        <v>184</v>
      </c>
      <c r="G22" t="s">
        <v>1</v>
      </c>
      <c r="H22" s="79">
        <v>1143</v>
      </c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79"/>
      <c r="EH22" s="79"/>
      <c r="EI22" s="79"/>
      <c r="EJ22" s="79"/>
      <c r="EK22" s="79"/>
      <c r="EL22" s="79"/>
      <c r="EM22" s="79"/>
      <c r="EN22" s="79"/>
      <c r="EO22" s="79"/>
      <c r="EP22" s="79"/>
      <c r="EQ22" s="79"/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/>
      <c r="FG22" s="79"/>
      <c r="FH22" s="79"/>
      <c r="FI22" s="79"/>
      <c r="FJ22" s="79"/>
      <c r="FK22" s="79"/>
      <c r="FL22" s="79"/>
      <c r="FM22" s="79"/>
      <c r="FN22" s="79"/>
      <c r="FO22" s="79"/>
      <c r="FP22" s="79"/>
      <c r="FQ22" s="79"/>
      <c r="FR22" s="79"/>
      <c r="FS22" s="79"/>
      <c r="FT22" s="79"/>
      <c r="FU22" s="79"/>
      <c r="FV22" s="79"/>
      <c r="FW22" s="79"/>
      <c r="FX22" s="79">
        <v>70.105262756347656</v>
      </c>
      <c r="FY22" s="79">
        <v>0</v>
      </c>
      <c r="FZ22" s="41"/>
      <c r="GA22" s="34"/>
      <c r="GB22" s="34"/>
    </row>
    <row r="23" spans="1:184" x14ac:dyDescent="0.25">
      <c r="A23" t="s">
        <v>186</v>
      </c>
      <c r="B23" t="s">
        <v>236</v>
      </c>
      <c r="C23" t="s">
        <v>2</v>
      </c>
      <c r="D23" t="s">
        <v>202</v>
      </c>
      <c r="E23" t="s">
        <v>240</v>
      </c>
      <c r="F23" t="s">
        <v>185</v>
      </c>
      <c r="G23" t="s">
        <v>1</v>
      </c>
      <c r="H23" s="79">
        <v>483</v>
      </c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>
        <v>27.421052932739258</v>
      </c>
      <c r="FY23" s="79">
        <v>0</v>
      </c>
      <c r="FZ23" s="41"/>
      <c r="GA23" s="34"/>
      <c r="GB23" s="34"/>
    </row>
    <row r="24" spans="1:184" x14ac:dyDescent="0.25">
      <c r="A24" t="s">
        <v>186</v>
      </c>
      <c r="B24" t="s">
        <v>236</v>
      </c>
      <c r="C24" t="s">
        <v>2</v>
      </c>
      <c r="D24" t="s">
        <v>202</v>
      </c>
      <c r="E24" t="s">
        <v>204</v>
      </c>
      <c r="F24" t="s">
        <v>1</v>
      </c>
      <c r="G24" t="s">
        <v>198</v>
      </c>
      <c r="H24" s="79">
        <v>25544</v>
      </c>
      <c r="I24" s="79">
        <v>11.406025886535645</v>
      </c>
      <c r="J24" s="79">
        <v>10.10612964630127</v>
      </c>
      <c r="K24" s="79">
        <v>9.5086765289306641</v>
      </c>
      <c r="L24" s="79">
        <v>9.3131322860717773</v>
      </c>
      <c r="M24" s="79">
        <v>9.5414972305297852</v>
      </c>
      <c r="N24" s="79">
        <v>10.741087913513184</v>
      </c>
      <c r="O24" s="79">
        <v>13.375217437744141</v>
      </c>
      <c r="P24" s="79">
        <v>15.488759994506836</v>
      </c>
      <c r="Q24" s="79">
        <v>13.953258514404297</v>
      </c>
      <c r="R24" s="79">
        <v>13.01583194732666</v>
      </c>
      <c r="S24" s="79">
        <v>12.318171501159668</v>
      </c>
      <c r="T24" s="79">
        <v>11.703964233398438</v>
      </c>
      <c r="U24" s="79">
        <v>11.406105995178223</v>
      </c>
      <c r="V24" s="79">
        <v>10.968325614929199</v>
      </c>
      <c r="W24" s="79">
        <v>10.57903003692627</v>
      </c>
      <c r="X24" s="79">
        <v>10.666505813598633</v>
      </c>
      <c r="Y24" s="79">
        <v>11.307231903076172</v>
      </c>
      <c r="Z24" s="79">
        <v>13.229189872741699</v>
      </c>
      <c r="AA24" s="79">
        <v>15.961101531982422</v>
      </c>
      <c r="AB24" s="79">
        <v>18.241739273071289</v>
      </c>
      <c r="AC24" s="79">
        <v>19.148239135742188</v>
      </c>
      <c r="AD24" s="79">
        <v>18.390300750732422</v>
      </c>
      <c r="AE24" s="79">
        <v>16.386924743652344</v>
      </c>
      <c r="AF24" s="79">
        <v>13.58426570892334</v>
      </c>
      <c r="AG24" s="79">
        <v>-1.1401878595352173</v>
      </c>
      <c r="AH24" s="79">
        <v>-1.1332591772079468</v>
      </c>
      <c r="AI24" s="79">
        <v>-0.85431671142578125</v>
      </c>
      <c r="AJ24" s="79">
        <v>-0.82723855972290039</v>
      </c>
      <c r="AK24" s="79">
        <v>-0.77265560626983643</v>
      </c>
      <c r="AL24" s="79">
        <v>-0.68234074115753174</v>
      </c>
      <c r="AM24" s="79">
        <v>-0.69314557313919067</v>
      </c>
      <c r="AN24" s="79">
        <v>-0.28384321928024292</v>
      </c>
      <c r="AO24" s="79">
        <v>-0.14405994117259979</v>
      </c>
      <c r="AP24" s="79">
        <v>3.9198823273181915E-2</v>
      </c>
      <c r="AQ24" s="79">
        <v>0.1838640570640564</v>
      </c>
      <c r="AR24" s="79">
        <v>5.9768348000943661E-3</v>
      </c>
      <c r="AS24" s="79">
        <v>-0.17263442277908325</v>
      </c>
      <c r="AT24" s="79">
        <v>-0.26904276013374329</v>
      </c>
      <c r="AU24" s="79">
        <v>-7.7626504004001617E-2</v>
      </c>
      <c r="AV24" s="79">
        <v>0.23103465139865875</v>
      </c>
      <c r="AW24" s="79">
        <v>0.20359252393245697</v>
      </c>
      <c r="AX24" s="79">
        <v>0.53954434394836426</v>
      </c>
      <c r="AY24" s="79">
        <v>0.54136675596237183</v>
      </c>
      <c r="AZ24" s="79">
        <v>0.36776211857795715</v>
      </c>
      <c r="BA24" s="79">
        <v>-0.41692039370536804</v>
      </c>
      <c r="BB24" s="79">
        <v>-0.87405163049697876</v>
      </c>
      <c r="BC24" s="79">
        <v>-1.1748306751251221</v>
      </c>
      <c r="BD24" s="79">
        <v>-1.2750080823898315</v>
      </c>
      <c r="BE24" s="79">
        <v>-0.97503197193145752</v>
      </c>
      <c r="BF24" s="79">
        <v>-0.96506714820861816</v>
      </c>
      <c r="BG24" s="79">
        <v>-0.71029603481292725</v>
      </c>
      <c r="BH24" s="79">
        <v>-0.66596627235412598</v>
      </c>
      <c r="BI24" s="79">
        <v>-0.60183912515640259</v>
      </c>
      <c r="BJ24" s="79">
        <v>-0.49806231260299683</v>
      </c>
      <c r="BK24" s="79">
        <v>-0.49645927548408508</v>
      </c>
      <c r="BL24" s="79">
        <v>-0.10681679099798203</v>
      </c>
      <c r="BM24" s="79">
        <v>3.2186415046453476E-2</v>
      </c>
      <c r="BN24" s="79">
        <v>0.19916337728500366</v>
      </c>
      <c r="BO24" s="79">
        <v>0.33517089486122131</v>
      </c>
      <c r="BP24" s="79">
        <v>0.14895480871200562</v>
      </c>
      <c r="BQ24" s="79">
        <v>-3.1163051724433899E-2</v>
      </c>
      <c r="BR24" s="79">
        <v>-0.12296190857887268</v>
      </c>
      <c r="BS24" s="79">
        <v>4.8440739512443542E-2</v>
      </c>
      <c r="BT24" s="79">
        <v>0.35246452689170837</v>
      </c>
      <c r="BU24" s="79">
        <v>0.3353627622127533</v>
      </c>
      <c r="BV24" s="79">
        <v>0.69232189655303955</v>
      </c>
      <c r="BW24" s="79">
        <v>0.71981769800186157</v>
      </c>
      <c r="BX24" s="79">
        <v>0.5517001748085022</v>
      </c>
      <c r="BY24" s="79">
        <v>-0.21908418834209442</v>
      </c>
      <c r="BZ24" s="79">
        <v>-0.68020910024642944</v>
      </c>
      <c r="CA24" s="79">
        <v>-0.99112957715988159</v>
      </c>
      <c r="CB24" s="79">
        <v>-1.1101347208023071</v>
      </c>
      <c r="CC24" s="79">
        <v>-0.86064547300338745</v>
      </c>
      <c r="CD24" s="79">
        <v>-0.84857785701751709</v>
      </c>
      <c r="CE24" s="79">
        <v>-0.61054772138595581</v>
      </c>
      <c r="CF24" s="79">
        <v>-0.55426955223083496</v>
      </c>
      <c r="CG24" s="79">
        <v>-0.4835321307182312</v>
      </c>
      <c r="CH24" s="79">
        <v>-0.37043166160583496</v>
      </c>
      <c r="CI24" s="79">
        <v>-0.36023494601249695</v>
      </c>
      <c r="CJ24" s="79">
        <v>1.5791164711117744E-2</v>
      </c>
      <c r="CK24" s="79">
        <v>0.15425410866737366</v>
      </c>
      <c r="CL24" s="79">
        <v>0.30995434522628784</v>
      </c>
      <c r="CM24" s="79">
        <v>0.43996557593345642</v>
      </c>
      <c r="CN24" s="79">
        <v>0.24798092246055603</v>
      </c>
      <c r="CO24" s="79">
        <v>6.6819585859775543E-2</v>
      </c>
      <c r="CP24" s="79">
        <v>-2.17867661267519E-2</v>
      </c>
      <c r="CQ24" s="79">
        <v>0.13575452566146851</v>
      </c>
      <c r="CR24" s="79">
        <v>0.43656650185585022</v>
      </c>
      <c r="CS24" s="79">
        <v>0.42662641406059265</v>
      </c>
      <c r="CT24" s="79">
        <v>0.79813516139984131</v>
      </c>
      <c r="CU24" s="79">
        <v>0.84341228008270264</v>
      </c>
      <c r="CV24" s="79">
        <v>0.67909514904022217</v>
      </c>
      <c r="CW24" s="79">
        <v>-8.2063421607017517E-2</v>
      </c>
      <c r="CX24" s="79">
        <v>-0.54595434665679932</v>
      </c>
      <c r="CY24" s="79">
        <v>-0.86389875411987305</v>
      </c>
      <c r="CZ24" s="79">
        <v>-0.99594384431838989</v>
      </c>
      <c r="DA24" s="79">
        <v>-0.74625897407531738</v>
      </c>
      <c r="DB24" s="79">
        <v>-0.73208856582641602</v>
      </c>
      <c r="DC24" s="79">
        <v>-0.51079940795898438</v>
      </c>
      <c r="DD24" s="79">
        <v>-0.44257283210754395</v>
      </c>
      <c r="DE24" s="79">
        <v>-0.3652251660823822</v>
      </c>
      <c r="DF24" s="79">
        <v>-0.2428010106086731</v>
      </c>
      <c r="DG24" s="79">
        <v>-0.22401060163974762</v>
      </c>
      <c r="DH24" s="79">
        <v>0.13839912414550781</v>
      </c>
      <c r="DI24" s="79">
        <v>0.27632179856300354</v>
      </c>
      <c r="DJ24" s="79">
        <v>0.42074531316757202</v>
      </c>
      <c r="DK24" s="79">
        <v>0.54476022720336914</v>
      </c>
      <c r="DL24" s="79">
        <v>0.34700703620910645</v>
      </c>
      <c r="DM24" s="79">
        <v>0.16480222344398499</v>
      </c>
      <c r="DN24" s="79">
        <v>7.938838005065918E-2</v>
      </c>
      <c r="DO24" s="79">
        <v>0.22306831181049347</v>
      </c>
      <c r="DP24" s="79">
        <v>0.52066844701766968</v>
      </c>
      <c r="DQ24" s="79">
        <v>0.51789009571075439</v>
      </c>
      <c r="DR24" s="79">
        <v>0.90394842624664307</v>
      </c>
      <c r="DS24" s="79">
        <v>0.9670068621635437</v>
      </c>
      <c r="DT24" s="79">
        <v>0.80649012327194214</v>
      </c>
      <c r="DU24" s="79">
        <v>5.495733767747879E-2</v>
      </c>
      <c r="DV24" s="79">
        <v>-0.41169962286949158</v>
      </c>
      <c r="DW24" s="79">
        <v>-0.7366679310798645</v>
      </c>
      <c r="DX24" s="79">
        <v>-0.88175302743911743</v>
      </c>
      <c r="DY24" s="79">
        <v>-0.58110308647155762</v>
      </c>
      <c r="DZ24" s="79">
        <v>-0.5638965368270874</v>
      </c>
      <c r="EA24" s="79">
        <v>-0.36677873134613037</v>
      </c>
      <c r="EB24" s="79">
        <v>-0.28130051493644714</v>
      </c>
      <c r="EC24" s="79">
        <v>-0.19440867006778717</v>
      </c>
      <c r="ED24" s="79">
        <v>-5.8522608131170273E-2</v>
      </c>
      <c r="EE24" s="79">
        <v>-2.7324290946125984E-2</v>
      </c>
      <c r="EF24" s="79">
        <v>0.31542554497718811</v>
      </c>
      <c r="EG24" s="79">
        <v>0.4525681734085083</v>
      </c>
      <c r="EH24" s="79">
        <v>0.58070987462997437</v>
      </c>
      <c r="EI24" s="79">
        <v>0.69606709480285645</v>
      </c>
      <c r="EJ24" s="79">
        <v>0.48998501896858215</v>
      </c>
      <c r="EK24" s="79">
        <v>0.30627357959747314</v>
      </c>
      <c r="EL24" s="79">
        <v>0.22546921670436859</v>
      </c>
      <c r="EM24" s="79">
        <v>0.34913554787635803</v>
      </c>
      <c r="EN24" s="79">
        <v>0.64209836721420288</v>
      </c>
      <c r="EO24" s="79">
        <v>0.64966028928756714</v>
      </c>
      <c r="EP24" s="79">
        <v>1.0567259788513184</v>
      </c>
      <c r="EQ24" s="79">
        <v>1.1454578638076782</v>
      </c>
      <c r="ER24" s="79">
        <v>0.99042814970016479</v>
      </c>
      <c r="ES24" s="79">
        <v>0.25279355049133301</v>
      </c>
      <c r="ET24" s="79">
        <v>-0.21785709261894226</v>
      </c>
      <c r="EU24" s="79">
        <v>-0.55296677350997925</v>
      </c>
      <c r="EV24" s="79">
        <v>-0.71687954664230347</v>
      </c>
      <c r="EW24" s="79">
        <v>50.845390319824219</v>
      </c>
      <c r="EX24" s="79">
        <v>50.170803070068359</v>
      </c>
      <c r="EY24" s="79">
        <v>49.499732971191406</v>
      </c>
      <c r="EZ24" s="79">
        <v>48.901309967041016</v>
      </c>
      <c r="FA24" s="79">
        <v>48.34796142578125</v>
      </c>
      <c r="FB24" s="79">
        <v>48.015510559082031</v>
      </c>
      <c r="FC24" s="79">
        <v>47.956504821777344</v>
      </c>
      <c r="FD24" s="79">
        <v>48.5716552734375</v>
      </c>
      <c r="FE24" s="79">
        <v>51.467704772949219</v>
      </c>
      <c r="FF24" s="79">
        <v>54.076629638671875</v>
      </c>
      <c r="FG24" s="79">
        <v>56.242534637451172</v>
      </c>
      <c r="FH24" s="79">
        <v>58.099868774414063</v>
      </c>
      <c r="FI24" s="79">
        <v>59.575454711914063</v>
      </c>
      <c r="FJ24" s="79">
        <v>60.692142486572266</v>
      </c>
      <c r="FK24" s="79">
        <v>61.134513854980469</v>
      </c>
      <c r="FL24" s="79">
        <v>61.034397125244141</v>
      </c>
      <c r="FM24" s="79">
        <v>60.302219390869141</v>
      </c>
      <c r="FN24" s="79">
        <v>59.037532806396484</v>
      </c>
      <c r="FO24" s="79">
        <v>57.061763763427734</v>
      </c>
      <c r="FP24" s="79">
        <v>55.518398284912109</v>
      </c>
      <c r="FQ24" s="79">
        <v>54.388137817382813</v>
      </c>
      <c r="FR24" s="79">
        <v>53.508628845214844</v>
      </c>
      <c r="FS24" s="79">
        <v>52.682964324951172</v>
      </c>
      <c r="FT24" s="79">
        <v>51.649513244628906</v>
      </c>
      <c r="FU24" s="79">
        <v>0.14512230455875397</v>
      </c>
      <c r="FV24" s="79">
        <v>0.1719038188457489</v>
      </c>
      <c r="FW24" s="79">
        <v>0.14857961237430573</v>
      </c>
      <c r="FX24" s="79">
        <v>2317.09521484375</v>
      </c>
      <c r="FY24" s="79">
        <v>1</v>
      </c>
      <c r="FZ24" s="41"/>
      <c r="GA24" s="34"/>
      <c r="GB24" s="34"/>
    </row>
    <row r="25" spans="1:184" x14ac:dyDescent="0.25">
      <c r="A25" t="s">
        <v>186</v>
      </c>
      <c r="B25" t="s">
        <v>236</v>
      </c>
      <c r="C25" t="s">
        <v>2</v>
      </c>
      <c r="D25" t="s">
        <v>202</v>
      </c>
      <c r="E25" t="s">
        <v>204</v>
      </c>
      <c r="F25" t="s">
        <v>1</v>
      </c>
      <c r="G25" t="s">
        <v>200</v>
      </c>
      <c r="H25" s="79">
        <v>3884</v>
      </c>
      <c r="I25" s="79">
        <v>2.3649094104766846</v>
      </c>
      <c r="J25" s="79">
        <v>2.1289877891540527</v>
      </c>
      <c r="K25" s="79">
        <v>2.0042777061462402</v>
      </c>
      <c r="L25" s="79">
        <v>1.9575612545013428</v>
      </c>
      <c r="M25" s="79">
        <v>2.013253927230835</v>
      </c>
      <c r="N25" s="79">
        <v>2.2214281558990479</v>
      </c>
      <c r="O25" s="79">
        <v>2.6236708164215088</v>
      </c>
      <c r="P25" s="79">
        <v>3.0138511657714844</v>
      </c>
      <c r="Q25" s="79">
        <v>2.8487193584442139</v>
      </c>
      <c r="R25" s="79">
        <v>2.6585707664489746</v>
      </c>
      <c r="S25" s="79">
        <v>2.5102224349975586</v>
      </c>
      <c r="T25" s="79">
        <v>2.4899115562438965</v>
      </c>
      <c r="U25" s="79">
        <v>2.407151460647583</v>
      </c>
      <c r="V25" s="79">
        <v>2.3085474967956543</v>
      </c>
      <c r="W25" s="79">
        <v>2.2078807353973389</v>
      </c>
      <c r="X25" s="79">
        <v>2.2056472301483154</v>
      </c>
      <c r="Y25" s="79">
        <v>2.4026002883911133</v>
      </c>
      <c r="Z25" s="79">
        <v>2.7062437534332275</v>
      </c>
      <c r="AA25" s="79">
        <v>3.0369265079498291</v>
      </c>
      <c r="AB25" s="79">
        <v>3.4961440563201904</v>
      </c>
      <c r="AC25" s="79">
        <v>3.6045651435852051</v>
      </c>
      <c r="AD25" s="79">
        <v>3.4481310844421387</v>
      </c>
      <c r="AE25" s="79">
        <v>3.1219432353973389</v>
      </c>
      <c r="AF25" s="79">
        <v>2.6915745735168457</v>
      </c>
      <c r="AG25" s="79">
        <v>-0.19755755364894867</v>
      </c>
      <c r="AH25" s="79">
        <v>-0.20051534473896027</v>
      </c>
      <c r="AI25" s="79">
        <v>-0.13298793137073517</v>
      </c>
      <c r="AJ25" s="79">
        <v>-6.8968109786510468E-2</v>
      </c>
      <c r="AK25" s="79">
        <v>-3.6188289523124695E-2</v>
      </c>
      <c r="AL25" s="79">
        <v>-3.4964766353368759E-2</v>
      </c>
      <c r="AM25" s="79">
        <v>-8.7068498134613037E-2</v>
      </c>
      <c r="AN25" s="79">
        <v>-4.7477199696004391E-3</v>
      </c>
      <c r="AO25" s="79">
        <v>1.9478281959891319E-2</v>
      </c>
      <c r="AP25" s="79">
        <v>-1.1309639550745487E-2</v>
      </c>
      <c r="AQ25" s="79">
        <v>-2.9819650575518608E-2</v>
      </c>
      <c r="AR25" s="79">
        <v>1.3715418055653572E-2</v>
      </c>
      <c r="AS25" s="79">
        <v>-2.5921106338500977E-2</v>
      </c>
      <c r="AT25" s="79">
        <v>-6.5800674259662628E-2</v>
      </c>
      <c r="AU25" s="79">
        <v>-6.3540533185005188E-2</v>
      </c>
      <c r="AV25" s="79">
        <v>-8.7010160088539124E-2</v>
      </c>
      <c r="AW25" s="79">
        <v>1.6083783702924848E-3</v>
      </c>
      <c r="AX25" s="79">
        <v>4.9182716757059097E-2</v>
      </c>
      <c r="AY25" s="79">
        <v>-5.2711912430822849E-3</v>
      </c>
      <c r="AZ25" s="79">
        <v>9.6990808844566345E-2</v>
      </c>
      <c r="BA25" s="79">
        <v>-1.7607849091291428E-2</v>
      </c>
      <c r="BB25" s="79">
        <v>-9.5153391361236572E-2</v>
      </c>
      <c r="BC25" s="79">
        <v>-0.12071725726127625</v>
      </c>
      <c r="BD25" s="79">
        <v>-0.14015601575374603</v>
      </c>
      <c r="BE25" s="79">
        <v>-0.11630986630916595</v>
      </c>
      <c r="BF25" s="79">
        <v>-0.12224856019020081</v>
      </c>
      <c r="BG25" s="79">
        <v>-6.1967968940734863E-2</v>
      </c>
      <c r="BH25" s="79">
        <v>-3.7157901097089052E-3</v>
      </c>
      <c r="BI25" s="79">
        <v>2.9823027551174164E-2</v>
      </c>
      <c r="BJ25" s="79">
        <v>3.1698249280452728E-2</v>
      </c>
      <c r="BK25" s="79">
        <v>-1.0961258783936501E-2</v>
      </c>
      <c r="BL25" s="79">
        <v>7.2796829044818878E-2</v>
      </c>
      <c r="BM25" s="79">
        <v>9.1487251222133636E-2</v>
      </c>
      <c r="BN25" s="79">
        <v>5.4209332913160324E-2</v>
      </c>
      <c r="BO25" s="79">
        <v>3.4033942967653275E-2</v>
      </c>
      <c r="BP25" s="79">
        <v>7.8383840620517731E-2</v>
      </c>
      <c r="BQ25" s="79">
        <v>3.9068251848220825E-2</v>
      </c>
      <c r="BR25" s="79">
        <v>-5.1626120693981647E-3</v>
      </c>
      <c r="BS25" s="79">
        <v>-6.2602534890174866E-3</v>
      </c>
      <c r="BT25" s="79">
        <v>-3.326788917183876E-2</v>
      </c>
      <c r="BU25" s="79">
        <v>5.7769667357206345E-2</v>
      </c>
      <c r="BV25" s="79">
        <v>0.10972926765680313</v>
      </c>
      <c r="BW25" s="79">
        <v>6.0897044837474823E-2</v>
      </c>
      <c r="BX25" s="79">
        <v>0.16651487350463867</v>
      </c>
      <c r="BY25" s="79">
        <v>5.3090564906597137E-2</v>
      </c>
      <c r="BZ25" s="79">
        <v>-2.4640457704663277E-2</v>
      </c>
      <c r="CA25" s="79">
        <v>-4.4946037232875824E-2</v>
      </c>
      <c r="CB25" s="79">
        <v>-6.9959588348865509E-2</v>
      </c>
      <c r="CC25" s="79">
        <v>-6.0037959367036819E-2</v>
      </c>
      <c r="CD25" s="79">
        <v>-6.8041227757930756E-2</v>
      </c>
      <c r="CE25" s="79">
        <v>-1.277975644916296E-2</v>
      </c>
      <c r="CF25" s="79">
        <v>4.1477765887975693E-2</v>
      </c>
      <c r="CG25" s="79">
        <v>7.5542263686656952E-2</v>
      </c>
      <c r="CH25" s="79">
        <v>7.7868849039077759E-2</v>
      </c>
      <c r="CI25" s="79">
        <v>4.1750382632017136E-2</v>
      </c>
      <c r="CJ25" s="79">
        <v>0.12650394439697266</v>
      </c>
      <c r="CK25" s="79">
        <v>0.14136044681072235</v>
      </c>
      <c r="CL25" s="79">
        <v>9.9587574601173401E-2</v>
      </c>
      <c r="CM25" s="79">
        <v>7.825874537229538E-2</v>
      </c>
      <c r="CN25" s="79">
        <v>0.12317299842834473</v>
      </c>
      <c r="CO25" s="79">
        <v>8.407968282699585E-2</v>
      </c>
      <c r="CP25" s="79">
        <v>3.6835126578807831E-2</v>
      </c>
      <c r="CQ25" s="79">
        <v>3.3411893993616104E-2</v>
      </c>
      <c r="CR25" s="79">
        <v>3.9538480341434479E-3</v>
      </c>
      <c r="CS25" s="79">
        <v>9.6666805446147919E-2</v>
      </c>
      <c r="CT25" s="79">
        <v>0.15166363120079041</v>
      </c>
      <c r="CU25" s="79">
        <v>0.10672496259212494</v>
      </c>
      <c r="CV25" s="79">
        <v>0.21466703712940216</v>
      </c>
      <c r="CW25" s="79">
        <v>0.10205607116222382</v>
      </c>
      <c r="CX25" s="79">
        <v>2.419658750295639E-2</v>
      </c>
      <c r="CY25" s="79">
        <v>7.5328797101974487E-3</v>
      </c>
      <c r="CZ25" s="79">
        <v>-2.1341763436794281E-2</v>
      </c>
      <c r="DA25" s="79">
        <v>-3.7660556845366955E-3</v>
      </c>
      <c r="DB25" s="79">
        <v>-1.3833895325660706E-2</v>
      </c>
      <c r="DC25" s="79">
        <v>3.6408454179763794E-2</v>
      </c>
      <c r="DD25" s="79">
        <v>8.6671322584152222E-2</v>
      </c>
      <c r="DE25" s="79">
        <v>0.12126149982213974</v>
      </c>
      <c r="DF25" s="79">
        <v>0.12403944879770279</v>
      </c>
      <c r="DG25" s="79">
        <v>9.4462022185325623E-2</v>
      </c>
      <c r="DH25" s="79">
        <v>0.18021106719970703</v>
      </c>
      <c r="DI25" s="79">
        <v>0.19123363494873047</v>
      </c>
      <c r="DJ25" s="79">
        <v>0.14496581256389618</v>
      </c>
      <c r="DK25" s="79">
        <v>0.12248355150222778</v>
      </c>
      <c r="DL25" s="79">
        <v>0.16796214878559113</v>
      </c>
      <c r="DM25" s="79">
        <v>0.12909111380577087</v>
      </c>
      <c r="DN25" s="79">
        <v>7.8832864761352539E-2</v>
      </c>
      <c r="DO25" s="79">
        <v>7.3084041476249695E-2</v>
      </c>
      <c r="DP25" s="79">
        <v>4.1175585240125656E-2</v>
      </c>
      <c r="DQ25" s="79">
        <v>0.13556393980979919</v>
      </c>
      <c r="DR25" s="79">
        <v>0.19359798729419708</v>
      </c>
      <c r="DS25" s="79">
        <v>0.15255288779735565</v>
      </c>
      <c r="DT25" s="79">
        <v>0.26281920075416565</v>
      </c>
      <c r="DU25" s="79">
        <v>0.15102158486843109</v>
      </c>
      <c r="DV25" s="79">
        <v>7.3033630847930908E-2</v>
      </c>
      <c r="DW25" s="79">
        <v>6.0011796653270721E-2</v>
      </c>
      <c r="DX25" s="79">
        <v>2.7276063337922096E-2</v>
      </c>
      <c r="DY25" s="79">
        <v>7.7481634914875031E-2</v>
      </c>
      <c r="DZ25" s="79">
        <v>6.4432881772518158E-2</v>
      </c>
      <c r="EA25" s="79">
        <v>0.1074284240603447</v>
      </c>
      <c r="EB25" s="79">
        <v>0.15192364156246185</v>
      </c>
      <c r="EC25" s="79">
        <v>0.1872728168964386</v>
      </c>
      <c r="ED25" s="79">
        <v>0.19070246815681458</v>
      </c>
      <c r="EE25" s="79">
        <v>0.17056925594806671</v>
      </c>
      <c r="EF25" s="79">
        <v>0.25775560736656189</v>
      </c>
      <c r="EG25" s="79">
        <v>0.26324260234832764</v>
      </c>
      <c r="EH25" s="79">
        <v>0.21048478782176971</v>
      </c>
      <c r="EI25" s="79">
        <v>0.18633714318275452</v>
      </c>
      <c r="EJ25" s="79">
        <v>0.23263058066368103</v>
      </c>
      <c r="EK25" s="79">
        <v>0.19408047199249268</v>
      </c>
      <c r="EL25" s="79">
        <v>0.13947093486785889</v>
      </c>
      <c r="EM25" s="79">
        <v>0.13036432862281799</v>
      </c>
      <c r="EN25" s="79">
        <v>9.4917856156826019E-2</v>
      </c>
      <c r="EO25" s="79">
        <v>0.1917252391576767</v>
      </c>
      <c r="EP25" s="79">
        <v>0.25414454936981201</v>
      </c>
      <c r="EQ25" s="79">
        <v>0.21872112154960632</v>
      </c>
      <c r="ER25" s="79">
        <v>0.33234325051307678</v>
      </c>
      <c r="ES25" s="79">
        <v>0.22171999514102936</v>
      </c>
      <c r="ET25" s="79">
        <v>0.14354656636714935</v>
      </c>
      <c r="EU25" s="79">
        <v>0.13578301668167114</v>
      </c>
      <c r="EV25" s="79">
        <v>9.7472481429576874E-2</v>
      </c>
      <c r="EW25" s="79">
        <v>50.130805969238281</v>
      </c>
      <c r="EX25" s="79">
        <v>49.481246948242188</v>
      </c>
      <c r="EY25" s="79">
        <v>48.75848388671875</v>
      </c>
      <c r="EZ25" s="79">
        <v>48.124458312988281</v>
      </c>
      <c r="FA25" s="79">
        <v>47.647163391113281</v>
      </c>
      <c r="FB25" s="79">
        <v>47.340492248535156</v>
      </c>
      <c r="FC25" s="79">
        <v>47.114276885986328</v>
      </c>
      <c r="FD25" s="79">
        <v>47.567974090576172</v>
      </c>
      <c r="FE25" s="79">
        <v>50.478950500488281</v>
      </c>
      <c r="FF25" s="79">
        <v>53.388988494873047</v>
      </c>
      <c r="FG25" s="79">
        <v>55.863780975341797</v>
      </c>
      <c r="FH25" s="79">
        <v>57.996612548828125</v>
      </c>
      <c r="FI25" s="79">
        <v>59.581707000732422</v>
      </c>
      <c r="FJ25" s="79">
        <v>60.501262664794922</v>
      </c>
      <c r="FK25" s="79">
        <v>60.9732666015625</v>
      </c>
      <c r="FL25" s="79">
        <v>61.050804138183594</v>
      </c>
      <c r="FM25" s="79">
        <v>60.355033874511719</v>
      </c>
      <c r="FN25" s="79">
        <v>59.188819885253906</v>
      </c>
      <c r="FO25" s="79">
        <v>57.453350067138672</v>
      </c>
      <c r="FP25" s="79">
        <v>55.613365173339844</v>
      </c>
      <c r="FQ25" s="79">
        <v>54.295818328857422</v>
      </c>
      <c r="FR25" s="79">
        <v>53.063316345214844</v>
      </c>
      <c r="FS25" s="79">
        <v>52.091705322265625</v>
      </c>
      <c r="FT25" s="79">
        <v>50.968330383300781</v>
      </c>
      <c r="FU25" s="79">
        <v>6.9619998335838318E-2</v>
      </c>
      <c r="FV25" s="79">
        <v>7.1027092635631561E-2</v>
      </c>
      <c r="FW25" s="79">
        <v>7.2674915194511414E-2</v>
      </c>
      <c r="FX25" s="79">
        <v>595.952392578125</v>
      </c>
      <c r="FY25" s="79">
        <v>1</v>
      </c>
      <c r="FZ25" s="41"/>
      <c r="GA25" s="34"/>
      <c r="GB25" s="34"/>
    </row>
    <row r="26" spans="1:184" x14ac:dyDescent="0.25">
      <c r="A26" t="s">
        <v>186</v>
      </c>
      <c r="B26" t="s">
        <v>236</v>
      </c>
      <c r="C26" t="s">
        <v>2</v>
      </c>
      <c r="D26" t="s">
        <v>202</v>
      </c>
      <c r="E26" t="s">
        <v>204</v>
      </c>
      <c r="F26" t="s">
        <v>1</v>
      </c>
      <c r="G26" t="s">
        <v>1</v>
      </c>
      <c r="H26" s="79">
        <v>29428</v>
      </c>
      <c r="I26" s="79">
        <v>13.770936012268066</v>
      </c>
      <c r="J26" s="79">
        <v>12.23511791229248</v>
      </c>
      <c r="K26" s="79">
        <v>11.512954711914063</v>
      </c>
      <c r="L26" s="79">
        <v>11.270693778991699</v>
      </c>
      <c r="M26" s="79">
        <v>11.554750442504883</v>
      </c>
      <c r="N26" s="79">
        <v>12.962515830993652</v>
      </c>
      <c r="O26" s="79">
        <v>15.998888969421387</v>
      </c>
      <c r="P26" s="79">
        <v>18.50261116027832</v>
      </c>
      <c r="Q26" s="79">
        <v>16.801977157592773</v>
      </c>
      <c r="R26" s="79">
        <v>15.674403190612793</v>
      </c>
      <c r="S26" s="79">
        <v>14.828393936157227</v>
      </c>
      <c r="T26" s="79">
        <v>14.193875312805176</v>
      </c>
      <c r="U26" s="79">
        <v>13.813257217407227</v>
      </c>
      <c r="V26" s="79">
        <v>13.276872634887695</v>
      </c>
      <c r="W26" s="79">
        <v>12.786911010742188</v>
      </c>
      <c r="X26" s="79">
        <v>12.872153282165527</v>
      </c>
      <c r="Y26" s="79">
        <v>13.709832191467285</v>
      </c>
      <c r="Z26" s="79">
        <v>15.935433387756348</v>
      </c>
      <c r="AA26" s="79">
        <v>18.998027801513672</v>
      </c>
      <c r="AB26" s="79">
        <v>21.737884521484375</v>
      </c>
      <c r="AC26" s="79">
        <v>22.752803802490234</v>
      </c>
      <c r="AD26" s="79">
        <v>21.838432312011719</v>
      </c>
      <c r="AE26" s="79">
        <v>19.508869171142578</v>
      </c>
      <c r="AF26" s="79">
        <v>16.275840759277344</v>
      </c>
      <c r="AG26" s="79">
        <v>-1.2322208881378174</v>
      </c>
      <c r="AH26" s="79">
        <v>-1.2306140661239624</v>
      </c>
      <c r="AI26" s="79">
        <v>-0.89512395858764648</v>
      </c>
      <c r="AJ26" s="79">
        <v>-0.80725806951522827</v>
      </c>
      <c r="AK26" s="79">
        <v>-0.71795129776000977</v>
      </c>
      <c r="AL26" s="79">
        <v>-0.62425345182418823</v>
      </c>
      <c r="AM26" s="79">
        <v>-0.67544931173324585</v>
      </c>
      <c r="AN26" s="79">
        <v>-0.18482530117034912</v>
      </c>
      <c r="AO26" s="79">
        <v>-2.6637747883796692E-2</v>
      </c>
      <c r="AP26" s="79">
        <v>0.11695560067892075</v>
      </c>
      <c r="AQ26" s="79">
        <v>0.24025146663188934</v>
      </c>
      <c r="AR26" s="79">
        <v>0.10554718226194382</v>
      </c>
      <c r="AS26" s="79">
        <v>-0.11261239647865295</v>
      </c>
      <c r="AT26" s="79">
        <v>-0.25266349315643311</v>
      </c>
      <c r="AU26" s="79">
        <v>-6.5207719802856445E-2</v>
      </c>
      <c r="AV26" s="79">
        <v>0.21575874090194702</v>
      </c>
      <c r="AW26" s="79">
        <v>0.28084686398506165</v>
      </c>
      <c r="AX26" s="79">
        <v>0.67164140939712524</v>
      </c>
      <c r="AY26" s="79">
        <v>0.62799650430679321</v>
      </c>
      <c r="AZ26" s="79">
        <v>0.56093204021453857</v>
      </c>
      <c r="BA26" s="79">
        <v>-0.33560353517532349</v>
      </c>
      <c r="BB26" s="79">
        <v>-0.87088841199874878</v>
      </c>
      <c r="BC26" s="79">
        <v>-1.1927090883255005</v>
      </c>
      <c r="BD26" s="79">
        <v>-1.3205902576446533</v>
      </c>
      <c r="BE26" s="79">
        <v>-1.0481619834899902</v>
      </c>
      <c r="BF26" s="79">
        <v>-1.0451033115386963</v>
      </c>
      <c r="BG26" s="79">
        <v>-0.73454439640045166</v>
      </c>
      <c r="BH26" s="79">
        <v>-0.6332850456237793</v>
      </c>
      <c r="BI26" s="79">
        <v>-0.53482353687286377</v>
      </c>
      <c r="BJ26" s="79">
        <v>-0.42828792333602905</v>
      </c>
      <c r="BK26" s="79">
        <v>-0.46455162763595581</v>
      </c>
      <c r="BL26" s="79">
        <v>8.4400884807109833E-3</v>
      </c>
      <c r="BM26" s="79">
        <v>0.1637515127658844</v>
      </c>
      <c r="BN26" s="79">
        <v>0.28981795907020569</v>
      </c>
      <c r="BO26" s="79">
        <v>0.40448009967803955</v>
      </c>
      <c r="BP26" s="79">
        <v>0.26246979832649231</v>
      </c>
      <c r="BQ26" s="79">
        <v>4.3072428554296494E-2</v>
      </c>
      <c r="BR26" s="79">
        <v>-9.4497151672840118E-2</v>
      </c>
      <c r="BS26" s="79">
        <v>7.3262415826320648E-2</v>
      </c>
      <c r="BT26" s="79">
        <v>0.34854972362518311</v>
      </c>
      <c r="BU26" s="79">
        <v>0.42408612370491028</v>
      </c>
      <c r="BV26" s="79">
        <v>0.83597904443740845</v>
      </c>
      <c r="BW26" s="79">
        <v>0.81831985712051392</v>
      </c>
      <c r="BX26" s="79">
        <v>0.75757080316543579</v>
      </c>
      <c r="BY26" s="79">
        <v>-0.12551441788673401</v>
      </c>
      <c r="BZ26" s="79">
        <v>-0.66461914777755737</v>
      </c>
      <c r="CA26" s="79">
        <v>-0.99399477243423462</v>
      </c>
      <c r="CB26" s="79">
        <v>-1.1413953304290771</v>
      </c>
      <c r="CC26" s="79">
        <v>-0.92068344354629517</v>
      </c>
      <c r="CD26" s="79">
        <v>-0.91661912202835083</v>
      </c>
      <c r="CE26" s="79">
        <v>-0.62332749366760254</v>
      </c>
      <c r="CF26" s="79">
        <v>-0.51279181241989136</v>
      </c>
      <c r="CG26" s="79">
        <v>-0.40798985958099365</v>
      </c>
      <c r="CH26" s="79">
        <v>-0.2925628125667572</v>
      </c>
      <c r="CI26" s="79">
        <v>-0.31848457455635071</v>
      </c>
      <c r="CJ26" s="79">
        <v>0.14229510724544525</v>
      </c>
      <c r="CK26" s="79">
        <v>0.29561454057693481</v>
      </c>
      <c r="CL26" s="79">
        <v>0.40954190492630005</v>
      </c>
      <c r="CM26" s="79">
        <v>0.51822435855865479</v>
      </c>
      <c r="CN26" s="79">
        <v>0.37115392088890076</v>
      </c>
      <c r="CO26" s="79">
        <v>0.1508992612361908</v>
      </c>
      <c r="CP26" s="79">
        <v>1.504836231470108E-2</v>
      </c>
      <c r="CQ26" s="79">
        <v>0.16916641592979431</v>
      </c>
      <c r="CR26" s="79">
        <v>0.44052037596702576</v>
      </c>
      <c r="CS26" s="79">
        <v>0.52329319715499878</v>
      </c>
      <c r="CT26" s="79">
        <v>0.9497988224029541</v>
      </c>
      <c r="CU26" s="79">
        <v>0.95013725757598877</v>
      </c>
      <c r="CV26" s="79">
        <v>0.89376223087310791</v>
      </c>
      <c r="CW26" s="79">
        <v>1.9992655143141747E-2</v>
      </c>
      <c r="CX26" s="79">
        <v>-0.52175772190093994</v>
      </c>
      <c r="CY26" s="79">
        <v>-0.8563658595085144</v>
      </c>
      <c r="CZ26" s="79">
        <v>-1.0172855854034424</v>
      </c>
      <c r="DA26" s="79">
        <v>-0.79320484399795532</v>
      </c>
      <c r="DB26" s="79">
        <v>-0.78813493251800537</v>
      </c>
      <c r="DC26" s="79">
        <v>-0.51211059093475342</v>
      </c>
      <c r="DD26" s="79">
        <v>-0.39229860901832581</v>
      </c>
      <c r="DE26" s="79">
        <v>-0.28115615248680115</v>
      </c>
      <c r="DF26" s="79">
        <v>-0.15683768689632416</v>
      </c>
      <c r="DG26" s="79">
        <v>-0.17241750657558441</v>
      </c>
      <c r="DH26" s="79">
        <v>0.27615013718605042</v>
      </c>
      <c r="DI26" s="79">
        <v>0.42747756838798523</v>
      </c>
      <c r="DJ26" s="79">
        <v>0.52926582098007202</v>
      </c>
      <c r="DK26" s="79">
        <v>0.63196861743927002</v>
      </c>
      <c r="DL26" s="79">
        <v>0.4798380434513092</v>
      </c>
      <c r="DM26" s="79">
        <v>0.2587260901927948</v>
      </c>
      <c r="DN26" s="79">
        <v>0.12459387630224228</v>
      </c>
      <c r="DO26" s="79">
        <v>0.26507040858268738</v>
      </c>
      <c r="DP26" s="79">
        <v>0.53249102830886841</v>
      </c>
      <c r="DQ26" s="79">
        <v>0.62250024080276489</v>
      </c>
      <c r="DR26" s="79">
        <v>1.063618540763855</v>
      </c>
      <c r="DS26" s="79">
        <v>1.0819545984268188</v>
      </c>
      <c r="DT26" s="79">
        <v>1.0299535989761353</v>
      </c>
      <c r="DU26" s="79">
        <v>0.1654997318983078</v>
      </c>
      <c r="DV26" s="79">
        <v>-0.37889626622200012</v>
      </c>
      <c r="DW26" s="79">
        <v>-0.71873694658279419</v>
      </c>
      <c r="DX26" s="79">
        <v>-0.89317578077316284</v>
      </c>
      <c r="DY26" s="79">
        <v>-0.60914599895477295</v>
      </c>
      <c r="DZ26" s="79">
        <v>-0.60262417793273926</v>
      </c>
      <c r="EA26" s="79">
        <v>-0.35153102874755859</v>
      </c>
      <c r="EB26" s="79">
        <v>-0.21832554042339325</v>
      </c>
      <c r="EC26" s="79">
        <v>-9.8028428852558136E-2</v>
      </c>
      <c r="ED26" s="79">
        <v>3.9127826690673828E-2</v>
      </c>
      <c r="EE26" s="79">
        <v>3.8480140268802643E-2</v>
      </c>
      <c r="EF26" s="79">
        <v>0.46941551566123962</v>
      </c>
      <c r="EG26" s="79">
        <v>0.61786681413650513</v>
      </c>
      <c r="EH26" s="79">
        <v>0.70212823152542114</v>
      </c>
      <c r="EI26" s="79">
        <v>0.79619723558425903</v>
      </c>
      <c r="EJ26" s="79">
        <v>0.6367606520652771</v>
      </c>
      <c r="EK26" s="79">
        <v>0.41441091895103455</v>
      </c>
      <c r="EL26" s="79">
        <v>0.28276020288467407</v>
      </c>
      <c r="EM26" s="79">
        <v>0.40354055166244507</v>
      </c>
      <c r="EN26" s="79">
        <v>0.66528201103210449</v>
      </c>
      <c r="EO26" s="79">
        <v>0.76573950052261353</v>
      </c>
      <c r="EP26" s="79">
        <v>1.2279562950134277</v>
      </c>
      <c r="EQ26" s="79">
        <v>1.2722779512405396</v>
      </c>
      <c r="ER26" s="79">
        <v>1.2265924215316772</v>
      </c>
      <c r="ES26" s="79">
        <v>0.37558883428573608</v>
      </c>
      <c r="ET26" s="79">
        <v>-0.1726270467042923</v>
      </c>
      <c r="EU26" s="79">
        <v>-0.52002263069152832</v>
      </c>
      <c r="EV26" s="79">
        <v>-0.71398097276687622</v>
      </c>
      <c r="EW26" s="79">
        <v>50.727443695068359</v>
      </c>
      <c r="EX26" s="79">
        <v>50.055610656738281</v>
      </c>
      <c r="EY26" s="79">
        <v>49.376537322998047</v>
      </c>
      <c r="EZ26" s="79">
        <v>48.774986267089844</v>
      </c>
      <c r="FA26" s="79">
        <v>48.234447479248047</v>
      </c>
      <c r="FB26" s="79">
        <v>47.906349182128906</v>
      </c>
      <c r="FC26" s="79">
        <v>47.823238372802734</v>
      </c>
      <c r="FD26" s="79">
        <v>48.413818359375</v>
      </c>
      <c r="FE26" s="79">
        <v>51.305530548095703</v>
      </c>
      <c r="FF26" s="79">
        <v>53.961357116699219</v>
      </c>
      <c r="FG26" s="79">
        <v>56.178165435791016</v>
      </c>
      <c r="FH26" s="79">
        <v>58.082187652587891</v>
      </c>
      <c r="FI26" s="79">
        <v>59.576519012451172</v>
      </c>
      <c r="FJ26" s="79">
        <v>60.659446716308594</v>
      </c>
      <c r="FK26" s="79">
        <v>61.106723785400391</v>
      </c>
      <c r="FL26" s="79">
        <v>61.037303924560547</v>
      </c>
      <c r="FM26" s="79">
        <v>60.311454772949219</v>
      </c>
      <c r="FN26" s="79">
        <v>59.063323974609375</v>
      </c>
      <c r="FO26" s="79">
        <v>57.125339508056641</v>
      </c>
      <c r="FP26" s="79">
        <v>55.533348083496094</v>
      </c>
      <c r="FQ26" s="79">
        <v>54.373916625976563</v>
      </c>
      <c r="FR26" s="79">
        <v>53.440441131591797</v>
      </c>
      <c r="FS26" s="79">
        <v>52.592544555664063</v>
      </c>
      <c r="FT26" s="79">
        <v>51.542648315429688</v>
      </c>
      <c r="FU26" s="79">
        <v>0.16095784306526184</v>
      </c>
      <c r="FV26" s="79">
        <v>0.18599939346313477</v>
      </c>
      <c r="FW26" s="79">
        <v>0.1654011607170105</v>
      </c>
      <c r="FX26" s="79">
        <v>2913.047607421875</v>
      </c>
      <c r="FY26" s="79">
        <v>1</v>
      </c>
      <c r="FZ26" s="41"/>
      <c r="GA26" s="34"/>
      <c r="GB26" s="34"/>
    </row>
    <row r="27" spans="1:184" x14ac:dyDescent="0.25">
      <c r="A27" t="s">
        <v>186</v>
      </c>
      <c r="B27" t="s">
        <v>236</v>
      </c>
      <c r="C27" t="s">
        <v>2</v>
      </c>
      <c r="D27" t="s">
        <v>202</v>
      </c>
      <c r="E27" t="s">
        <v>204</v>
      </c>
      <c r="F27" t="s">
        <v>178</v>
      </c>
      <c r="G27" t="s">
        <v>1</v>
      </c>
      <c r="H27" s="79">
        <v>21270</v>
      </c>
      <c r="I27" s="79">
        <v>8.9530086517333984</v>
      </c>
      <c r="J27" s="79">
        <v>7.8386712074279785</v>
      </c>
      <c r="K27" s="79">
        <v>7.2799711227416992</v>
      </c>
      <c r="L27" s="79">
        <v>7.1307039260864258</v>
      </c>
      <c r="M27" s="79">
        <v>7.1939239501953125</v>
      </c>
      <c r="N27" s="79">
        <v>7.8008418083190918</v>
      </c>
      <c r="O27" s="79">
        <v>9.519312858581543</v>
      </c>
      <c r="P27" s="79">
        <v>11.474998474121094</v>
      </c>
      <c r="Q27" s="79">
        <v>10.373868942260742</v>
      </c>
      <c r="R27" s="79">
        <v>9.5185623168945313</v>
      </c>
      <c r="S27" s="79">
        <v>8.9756364822387695</v>
      </c>
      <c r="T27" s="79">
        <v>8.6251106262207031</v>
      </c>
      <c r="U27" s="79">
        <v>8.4895973205566406</v>
      </c>
      <c r="V27" s="79">
        <v>8.1479349136352539</v>
      </c>
      <c r="W27" s="79">
        <v>7.8724617958068848</v>
      </c>
      <c r="X27" s="79">
        <v>7.943272590637207</v>
      </c>
      <c r="Y27" s="79">
        <v>8.457545280456543</v>
      </c>
      <c r="Z27" s="79">
        <v>9.848719596862793</v>
      </c>
      <c r="AA27" s="79">
        <v>12.121712684631348</v>
      </c>
      <c r="AB27" s="79">
        <v>14.023654937744141</v>
      </c>
      <c r="AC27" s="79">
        <v>14.890073776245117</v>
      </c>
      <c r="AD27" s="79">
        <v>14.360641479492188</v>
      </c>
      <c r="AE27" s="79">
        <v>12.882285118103027</v>
      </c>
      <c r="AF27" s="79">
        <v>10.725358963012695</v>
      </c>
      <c r="AG27" s="79">
        <v>-0.98915475606918335</v>
      </c>
      <c r="AH27" s="79">
        <v>-0.89696580171585083</v>
      </c>
      <c r="AI27" s="79">
        <v>-0.76035982370376587</v>
      </c>
      <c r="AJ27" s="79">
        <v>-0.59104800224304199</v>
      </c>
      <c r="AK27" s="79">
        <v>-0.55512470006942749</v>
      </c>
      <c r="AL27" s="79">
        <v>-0.53859925270080566</v>
      </c>
      <c r="AM27" s="79">
        <v>-0.62966841459274292</v>
      </c>
      <c r="AN27" s="79">
        <v>-0.33276793360710144</v>
      </c>
      <c r="AO27" s="79">
        <v>-0.28986188769340515</v>
      </c>
      <c r="AP27" s="79">
        <v>-0.21887271106243134</v>
      </c>
      <c r="AQ27" s="79">
        <v>-7.6911307871341705E-2</v>
      </c>
      <c r="AR27" s="79">
        <v>-6.0655832290649414E-2</v>
      </c>
      <c r="AS27" s="79">
        <v>-0.14706034958362579</v>
      </c>
      <c r="AT27" s="79">
        <v>-0.11282934248447418</v>
      </c>
      <c r="AU27" s="79">
        <v>-7.8175224363803864E-2</v>
      </c>
      <c r="AV27" s="79">
        <v>0.12615635991096497</v>
      </c>
      <c r="AW27" s="79">
        <v>0.15683643519878387</v>
      </c>
      <c r="AX27" s="79">
        <v>0.26753872632980347</v>
      </c>
      <c r="AY27" s="79">
        <v>0.24009908735752106</v>
      </c>
      <c r="AZ27" s="79">
        <v>0.16329050064086914</v>
      </c>
      <c r="BA27" s="79">
        <v>-0.32765328884124756</v>
      </c>
      <c r="BB27" s="79">
        <v>-0.77216672897338867</v>
      </c>
      <c r="BC27" s="79">
        <v>-1.037824273109436</v>
      </c>
      <c r="BD27" s="79">
        <v>-1.0828045606613159</v>
      </c>
      <c r="BE27" s="79">
        <v>-0.86569106578826904</v>
      </c>
      <c r="BF27" s="79">
        <v>-0.78563934564590454</v>
      </c>
      <c r="BG27" s="79">
        <v>-0.66259658336639404</v>
      </c>
      <c r="BH27" s="79">
        <v>-0.49724149703979492</v>
      </c>
      <c r="BI27" s="79">
        <v>-0.46222600340843201</v>
      </c>
      <c r="BJ27" s="79">
        <v>-0.44702857732772827</v>
      </c>
      <c r="BK27" s="79">
        <v>-0.52167564630508423</v>
      </c>
      <c r="BL27" s="79">
        <v>-0.2187637984752655</v>
      </c>
      <c r="BM27" s="79">
        <v>-0.17957532405853271</v>
      </c>
      <c r="BN27" s="79">
        <v>-0.11573529243469238</v>
      </c>
      <c r="BO27" s="79">
        <v>2.1756218746304512E-2</v>
      </c>
      <c r="BP27" s="79">
        <v>3.0379973351955414E-2</v>
      </c>
      <c r="BQ27" s="79">
        <v>-5.7794742286205292E-2</v>
      </c>
      <c r="BR27" s="79">
        <v>-2.7249859645962715E-2</v>
      </c>
      <c r="BS27" s="79">
        <v>3.0501545406877995E-3</v>
      </c>
      <c r="BT27" s="79">
        <v>0.20299771428108215</v>
      </c>
      <c r="BU27" s="79">
        <v>0.23925769329071045</v>
      </c>
      <c r="BV27" s="79">
        <v>0.35631987452507019</v>
      </c>
      <c r="BW27" s="79">
        <v>0.3410942554473877</v>
      </c>
      <c r="BX27" s="79">
        <v>0.27288913726806641</v>
      </c>
      <c r="BY27" s="79">
        <v>-0.20424360036849976</v>
      </c>
      <c r="BZ27" s="79">
        <v>-0.64520764350891113</v>
      </c>
      <c r="CA27" s="79">
        <v>-0.91322034597396851</v>
      </c>
      <c r="CB27" s="79">
        <v>-0.96415376663208008</v>
      </c>
      <c r="CC27" s="79">
        <v>-0.78018051385879517</v>
      </c>
      <c r="CD27" s="79">
        <v>-0.70853501558303833</v>
      </c>
      <c r="CE27" s="79">
        <v>-0.59488606452941895</v>
      </c>
      <c r="CF27" s="79">
        <v>-0.43227139115333557</v>
      </c>
      <c r="CG27" s="79">
        <v>-0.39788463711738586</v>
      </c>
      <c r="CH27" s="79">
        <v>-0.38360700011253357</v>
      </c>
      <c r="CI27" s="79">
        <v>-0.44688016176223755</v>
      </c>
      <c r="CJ27" s="79">
        <v>-0.13980488479137421</v>
      </c>
      <c r="CK27" s="79">
        <v>-0.10319119691848755</v>
      </c>
      <c r="CL27" s="79">
        <v>-4.4302627444267273E-2</v>
      </c>
      <c r="CM27" s="79">
        <v>9.0093046426773071E-2</v>
      </c>
      <c r="CN27" s="79">
        <v>9.3431092798709869E-2</v>
      </c>
      <c r="CO27" s="79">
        <v>4.0303426794707775E-3</v>
      </c>
      <c r="CP27" s="79">
        <v>3.2022230327129364E-2</v>
      </c>
      <c r="CQ27" s="79">
        <v>5.9306606650352478E-2</v>
      </c>
      <c r="CR27" s="79">
        <v>0.25621780753135681</v>
      </c>
      <c r="CS27" s="79">
        <v>0.2963424026966095</v>
      </c>
      <c r="CT27" s="79">
        <v>0.41780939698219299</v>
      </c>
      <c r="CU27" s="79">
        <v>0.4110431969165802</v>
      </c>
      <c r="CV27" s="79">
        <v>0.34879681468009949</v>
      </c>
      <c r="CW27" s="79">
        <v>-0.11877042055130005</v>
      </c>
      <c r="CX27" s="79">
        <v>-0.55727618932723999</v>
      </c>
      <c r="CY27" s="79">
        <v>-0.8269200325012207</v>
      </c>
      <c r="CZ27" s="79">
        <v>-0.88197660446166992</v>
      </c>
      <c r="DA27" s="79">
        <v>-0.69466996192932129</v>
      </c>
      <c r="DB27" s="79">
        <v>-0.63143068552017212</v>
      </c>
      <c r="DC27" s="79">
        <v>-0.52717554569244385</v>
      </c>
      <c r="DD27" s="79">
        <v>-0.36730128526687622</v>
      </c>
      <c r="DE27" s="79">
        <v>-0.33354327082633972</v>
      </c>
      <c r="DF27" s="79">
        <v>-0.32018542289733887</v>
      </c>
      <c r="DG27" s="79">
        <v>-0.37208470702171326</v>
      </c>
      <c r="DH27" s="79">
        <v>-6.0845967382192612E-2</v>
      </c>
      <c r="DI27" s="79">
        <v>-2.6807066053152084E-2</v>
      </c>
      <c r="DJ27" s="79">
        <v>2.7130035683512688E-2</v>
      </c>
      <c r="DK27" s="79">
        <v>0.15842987596988678</v>
      </c>
      <c r="DL27" s="79">
        <v>0.15648221969604492</v>
      </c>
      <c r="DM27" s="79">
        <v>6.5855428576469421E-2</v>
      </c>
      <c r="DN27" s="79">
        <v>9.1294318437576294E-2</v>
      </c>
      <c r="DO27" s="79">
        <v>0.11556305736303329</v>
      </c>
      <c r="DP27" s="79">
        <v>0.30943790078163147</v>
      </c>
      <c r="DQ27" s="79">
        <v>0.35342711210250854</v>
      </c>
      <c r="DR27" s="79">
        <v>0.4792989194393158</v>
      </c>
      <c r="DS27" s="79">
        <v>0.48099213838577271</v>
      </c>
      <c r="DT27" s="79">
        <v>0.42470449209213257</v>
      </c>
      <c r="DU27" s="79">
        <v>-3.3297240734100342E-2</v>
      </c>
      <c r="DV27" s="79">
        <v>-0.46934470534324646</v>
      </c>
      <c r="DW27" s="79">
        <v>-0.7406197190284729</v>
      </c>
      <c r="DX27" s="79">
        <v>-0.79979944229125977</v>
      </c>
      <c r="DY27" s="79">
        <v>-0.57120627164840698</v>
      </c>
      <c r="DZ27" s="79">
        <v>-0.52010422945022583</v>
      </c>
      <c r="EA27" s="79">
        <v>-0.42941227555274963</v>
      </c>
      <c r="EB27" s="79">
        <v>-0.27349480986595154</v>
      </c>
      <c r="EC27" s="79">
        <v>-0.24064455926418304</v>
      </c>
      <c r="ED27" s="79">
        <v>-0.22861473262310028</v>
      </c>
      <c r="EE27" s="79">
        <v>-0.26409193873405457</v>
      </c>
      <c r="EF27" s="79">
        <v>5.3158171474933624E-2</v>
      </c>
      <c r="EG27" s="79">
        <v>8.3479486405849457E-2</v>
      </c>
      <c r="EH27" s="79">
        <v>0.13026745617389679</v>
      </c>
      <c r="EI27" s="79">
        <v>0.25709739327430725</v>
      </c>
      <c r="EJ27" s="79">
        <v>0.24751801788806915</v>
      </c>
      <c r="EK27" s="79">
        <v>0.15512102842330933</v>
      </c>
      <c r="EL27" s="79">
        <v>0.17687380313873291</v>
      </c>
      <c r="EM27" s="79">
        <v>0.19678844511508942</v>
      </c>
      <c r="EN27" s="79">
        <v>0.38627925515174866</v>
      </c>
      <c r="EO27" s="79">
        <v>0.43584835529327393</v>
      </c>
      <c r="EP27" s="79">
        <v>0.56808006763458252</v>
      </c>
      <c r="EQ27" s="79">
        <v>0.58198732137680054</v>
      </c>
      <c r="ER27" s="79">
        <v>0.53430312871932983</v>
      </c>
      <c r="ES27" s="79">
        <v>9.0112455189228058E-2</v>
      </c>
      <c r="ET27" s="79">
        <v>-0.34238561987876892</v>
      </c>
      <c r="EU27" s="79">
        <v>-0.61601579189300537</v>
      </c>
      <c r="EV27" s="79">
        <v>-0.6811487078666687</v>
      </c>
      <c r="EW27" s="79">
        <v>51.570011138916016</v>
      </c>
      <c r="EX27" s="79">
        <v>50.868919372558594</v>
      </c>
      <c r="EY27" s="79">
        <v>50.220310211181641</v>
      </c>
      <c r="EZ27" s="79">
        <v>49.658660888671875</v>
      </c>
      <c r="FA27" s="79">
        <v>49.163745880126953</v>
      </c>
      <c r="FB27" s="79">
        <v>48.999946594238281</v>
      </c>
      <c r="FC27" s="79">
        <v>48.980262756347656</v>
      </c>
      <c r="FD27" s="79">
        <v>49.592212677001953</v>
      </c>
      <c r="FE27" s="79">
        <v>52.554168701171875</v>
      </c>
      <c r="FF27" s="79">
        <v>54.882858276367188</v>
      </c>
      <c r="FG27" s="79">
        <v>56.831401824951172</v>
      </c>
      <c r="FH27" s="79">
        <v>58.538173675537109</v>
      </c>
      <c r="FI27" s="79">
        <v>59.948165893554688</v>
      </c>
      <c r="FJ27" s="79">
        <v>61.095985412597656</v>
      </c>
      <c r="FK27" s="79">
        <v>61.64959716796875</v>
      </c>
      <c r="FL27" s="79">
        <v>61.440544128417969</v>
      </c>
      <c r="FM27" s="79">
        <v>60.616161346435547</v>
      </c>
      <c r="FN27" s="79">
        <v>59.30316162109375</v>
      </c>
      <c r="FO27" s="79">
        <v>57.313804626464844</v>
      </c>
      <c r="FP27" s="79">
        <v>55.901309967041016</v>
      </c>
      <c r="FQ27" s="79">
        <v>54.934921264648438</v>
      </c>
      <c r="FR27" s="79">
        <v>54.158699035644531</v>
      </c>
      <c r="FS27" s="79">
        <v>53.377346038818359</v>
      </c>
      <c r="FT27" s="79">
        <v>52.36016845703125</v>
      </c>
      <c r="FU27" s="79">
        <v>8.8327169418334961E-2</v>
      </c>
      <c r="FV27" s="79">
        <v>9.9146813154220581E-2</v>
      </c>
      <c r="FW27" s="79">
        <v>9.280414879322052E-2</v>
      </c>
      <c r="FX27" s="79">
        <v>2313.47607421875</v>
      </c>
      <c r="FY27" s="79">
        <v>1</v>
      </c>
      <c r="FZ27" s="41"/>
      <c r="GA27" s="34"/>
      <c r="GB27" s="34"/>
    </row>
    <row r="28" spans="1:184" x14ac:dyDescent="0.25">
      <c r="A28" t="s">
        <v>186</v>
      </c>
      <c r="B28" t="s">
        <v>236</v>
      </c>
      <c r="C28" t="s">
        <v>2</v>
      </c>
      <c r="D28" t="s">
        <v>202</v>
      </c>
      <c r="E28" t="s">
        <v>204</v>
      </c>
      <c r="F28" t="s">
        <v>179</v>
      </c>
      <c r="G28" t="s">
        <v>1</v>
      </c>
      <c r="H28" s="79">
        <v>957</v>
      </c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79"/>
      <c r="FL28" s="79"/>
      <c r="FM28" s="79"/>
      <c r="FN28" s="79"/>
      <c r="FO28" s="79"/>
      <c r="FP28" s="79"/>
      <c r="FQ28" s="79"/>
      <c r="FR28" s="79"/>
      <c r="FS28" s="79"/>
      <c r="FT28" s="79"/>
      <c r="FU28" s="79"/>
      <c r="FV28" s="79"/>
      <c r="FW28" s="79"/>
      <c r="FX28" s="79">
        <v>35.095237731933594</v>
      </c>
      <c r="FY28" s="79">
        <v>0</v>
      </c>
      <c r="FZ28" s="41"/>
      <c r="GA28" s="34"/>
      <c r="GB28" s="34"/>
    </row>
    <row r="29" spans="1:184" x14ac:dyDescent="0.25">
      <c r="A29" t="s">
        <v>186</v>
      </c>
      <c r="B29" t="s">
        <v>236</v>
      </c>
      <c r="C29" t="s">
        <v>2</v>
      </c>
      <c r="D29" t="s">
        <v>202</v>
      </c>
      <c r="E29" t="s">
        <v>204</v>
      </c>
      <c r="F29" t="s">
        <v>180</v>
      </c>
      <c r="G29" t="s">
        <v>1</v>
      </c>
      <c r="H29" s="79">
        <v>518</v>
      </c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>
        <v>68</v>
      </c>
      <c r="FY29" s="79">
        <v>0</v>
      </c>
      <c r="FZ29" s="41"/>
      <c r="GA29" s="34"/>
      <c r="GB29" s="34"/>
    </row>
    <row r="30" spans="1:184" x14ac:dyDescent="0.25">
      <c r="A30" t="s">
        <v>186</v>
      </c>
      <c r="B30" t="s">
        <v>236</v>
      </c>
      <c r="C30" t="s">
        <v>2</v>
      </c>
      <c r="D30" t="s">
        <v>202</v>
      </c>
      <c r="E30" t="s">
        <v>204</v>
      </c>
      <c r="F30" t="s">
        <v>181</v>
      </c>
      <c r="G30" t="s">
        <v>1</v>
      </c>
      <c r="H30" s="79">
        <v>220</v>
      </c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>
        <v>7.8571429252624512</v>
      </c>
      <c r="FY30" s="79">
        <v>0</v>
      </c>
      <c r="FZ30" s="41"/>
      <c r="GA30" s="34"/>
      <c r="GB30" s="34"/>
    </row>
    <row r="31" spans="1:184" x14ac:dyDescent="0.25">
      <c r="A31" t="s">
        <v>186</v>
      </c>
      <c r="B31" t="s">
        <v>236</v>
      </c>
      <c r="C31" t="s">
        <v>2</v>
      </c>
      <c r="D31" t="s">
        <v>202</v>
      </c>
      <c r="E31" t="s">
        <v>204</v>
      </c>
      <c r="F31" t="s">
        <v>182</v>
      </c>
      <c r="G31" t="s">
        <v>1</v>
      </c>
      <c r="H31" s="79">
        <v>2451</v>
      </c>
      <c r="I31" s="79">
        <v>1.1637694835662842</v>
      </c>
      <c r="J31" s="79">
        <v>1.04704749584198</v>
      </c>
      <c r="K31" s="79">
        <v>0.98952370882034302</v>
      </c>
      <c r="L31" s="79">
        <v>0.98512619733810425</v>
      </c>
      <c r="M31" s="79">
        <v>1.0637879371643066</v>
      </c>
      <c r="N31" s="79">
        <v>1.2738411426544189</v>
      </c>
      <c r="O31" s="79">
        <v>1.5075514316558838</v>
      </c>
      <c r="P31" s="79">
        <v>1.7207207679748535</v>
      </c>
      <c r="Q31" s="79">
        <v>1.6092529296875</v>
      </c>
      <c r="R31" s="79">
        <v>1.5770350694656372</v>
      </c>
      <c r="S31" s="79">
        <v>1.5035135746002197</v>
      </c>
      <c r="T31" s="79">
        <v>1.4367984533309937</v>
      </c>
      <c r="U31" s="79">
        <v>1.4130512475967407</v>
      </c>
      <c r="V31" s="79">
        <v>1.3171592950820923</v>
      </c>
      <c r="W31" s="79">
        <v>1.3024191856384277</v>
      </c>
      <c r="X31" s="79">
        <v>1.2792040109634399</v>
      </c>
      <c r="Y31" s="79">
        <v>1.3881937265396118</v>
      </c>
      <c r="Z31" s="79">
        <v>1.5745078325271606</v>
      </c>
      <c r="AA31" s="79">
        <v>1.7926521301269531</v>
      </c>
      <c r="AB31" s="79">
        <v>2.0180463790893555</v>
      </c>
      <c r="AC31" s="79">
        <v>2.0326511859893799</v>
      </c>
      <c r="AD31" s="79">
        <v>1.9158767461776733</v>
      </c>
      <c r="AE31" s="79">
        <v>1.6574839353561401</v>
      </c>
      <c r="AF31" s="79">
        <v>1.4022517204284668</v>
      </c>
      <c r="AG31" s="79">
        <v>-0.1835603266954422</v>
      </c>
      <c r="AH31" s="79">
        <v>-0.17660865187644958</v>
      </c>
      <c r="AI31" s="79">
        <v>-0.11967494338750839</v>
      </c>
      <c r="AJ31" s="79">
        <v>-7.0647202432155609E-2</v>
      </c>
      <c r="AK31" s="79">
        <v>-4.9116469919681549E-2</v>
      </c>
      <c r="AL31" s="79">
        <v>-1.6864538192749023E-2</v>
      </c>
      <c r="AM31" s="79">
        <v>-4.5942962169647217E-2</v>
      </c>
      <c r="AN31" s="79">
        <v>-0.10349638760089874</v>
      </c>
      <c r="AO31" s="79">
        <v>-9.2532619833946228E-2</v>
      </c>
      <c r="AP31" s="79">
        <v>-4.7701157629489899E-2</v>
      </c>
      <c r="AQ31" s="79">
        <v>-7.1041509509086609E-2</v>
      </c>
      <c r="AR31" s="79">
        <v>-6.500755250453949E-2</v>
      </c>
      <c r="AS31" s="79">
        <v>-5.4864414036273956E-2</v>
      </c>
      <c r="AT31" s="79">
        <v>-0.1056889146566391</v>
      </c>
      <c r="AU31" s="79">
        <v>-5.9261810034513474E-2</v>
      </c>
      <c r="AV31" s="79">
        <v>-5.287652462720871E-2</v>
      </c>
      <c r="AW31" s="79">
        <v>-2.2047059610486031E-2</v>
      </c>
      <c r="AX31" s="79">
        <v>3.3342868555337191E-3</v>
      </c>
      <c r="AY31" s="79">
        <v>1.8507957458496094E-2</v>
      </c>
      <c r="AZ31" s="79">
        <v>3.5092398524284363E-2</v>
      </c>
      <c r="BA31" s="79">
        <v>-0.10707883536815643</v>
      </c>
      <c r="BB31" s="79">
        <v>-8.9698217809200287E-2</v>
      </c>
      <c r="BC31" s="79">
        <v>-7.7223204076290131E-2</v>
      </c>
      <c r="BD31" s="79">
        <v>-0.11053692549467087</v>
      </c>
      <c r="BE31" s="79">
        <v>-0.12836441397666931</v>
      </c>
      <c r="BF31" s="79">
        <v>-0.12467421591281891</v>
      </c>
      <c r="BG31" s="79">
        <v>-7.3397256433963776E-2</v>
      </c>
      <c r="BH31" s="79">
        <v>-3.1625077128410339E-2</v>
      </c>
      <c r="BI31" s="79">
        <v>-8.404257707297802E-3</v>
      </c>
      <c r="BJ31" s="79">
        <v>2.5454692542552948E-2</v>
      </c>
      <c r="BK31" s="79">
        <v>2.8554026503115892E-3</v>
      </c>
      <c r="BL31" s="79">
        <v>-4.5177508145570755E-2</v>
      </c>
      <c r="BM31" s="79">
        <v>-3.9132531732320786E-2</v>
      </c>
      <c r="BN31" s="79">
        <v>2.0544971339404583E-3</v>
      </c>
      <c r="BO31" s="79">
        <v>-1.6625389456748962E-2</v>
      </c>
      <c r="BP31" s="79">
        <v>-1.5700751915574074E-2</v>
      </c>
      <c r="BQ31" s="79">
        <v>-6.2572942115366459E-3</v>
      </c>
      <c r="BR31" s="79">
        <v>-5.8790203183889389E-2</v>
      </c>
      <c r="BS31" s="79">
        <v>-1.2588583864271641E-2</v>
      </c>
      <c r="BT31" s="79">
        <v>-8.2020256668329239E-3</v>
      </c>
      <c r="BU31" s="79">
        <v>2.4336947128176689E-2</v>
      </c>
      <c r="BV31" s="79">
        <v>5.3751710802316666E-2</v>
      </c>
      <c r="BW31" s="79">
        <v>6.9812975823879242E-2</v>
      </c>
      <c r="BX31" s="79">
        <v>8.7994679808616638E-2</v>
      </c>
      <c r="BY31" s="79">
        <v>-4.8979029059410095E-2</v>
      </c>
      <c r="BZ31" s="79">
        <v>-3.4222297370433807E-2</v>
      </c>
      <c r="CA31" s="79">
        <v>-2.493729442358017E-2</v>
      </c>
      <c r="CB31" s="79">
        <v>-5.3967010229825974E-2</v>
      </c>
      <c r="CC31" s="79">
        <v>-9.0135909616947174E-2</v>
      </c>
      <c r="CD31" s="79">
        <v>-8.8704586029052734E-2</v>
      </c>
      <c r="CE31" s="79">
        <v>-4.1345473378896713E-2</v>
      </c>
      <c r="CF31" s="79">
        <v>-4.5984727330505848E-3</v>
      </c>
      <c r="CG31" s="79">
        <v>1.9792895764112473E-2</v>
      </c>
      <c r="CH31" s="79">
        <v>5.4764863103628159E-2</v>
      </c>
      <c r="CI31" s="79">
        <v>3.6653000861406326E-2</v>
      </c>
      <c r="CJ31" s="79">
        <v>-4.7860336489975452E-3</v>
      </c>
      <c r="CK31" s="79">
        <v>-2.1477947011590004E-3</v>
      </c>
      <c r="CL31" s="79">
        <v>3.6515112966299057E-2</v>
      </c>
      <c r="CM31" s="79">
        <v>2.1063048392534256E-2</v>
      </c>
      <c r="CN31" s="79">
        <v>1.8448986113071442E-2</v>
      </c>
      <c r="CO31" s="79">
        <v>2.7407849207520485E-2</v>
      </c>
      <c r="CP31" s="79">
        <v>-2.6308298110961914E-2</v>
      </c>
      <c r="CQ31" s="79">
        <v>1.9737150520086288E-2</v>
      </c>
      <c r="CR31" s="79">
        <v>2.273939736187458E-2</v>
      </c>
      <c r="CS31" s="79">
        <v>5.6462369859218597E-2</v>
      </c>
      <c r="CT31" s="79">
        <v>8.867066353559494E-2</v>
      </c>
      <c r="CU31" s="79">
        <v>0.1053466722369194</v>
      </c>
      <c r="CV31" s="79">
        <v>0.12463463842868805</v>
      </c>
      <c r="CW31" s="79">
        <v>-8.7392767891287804E-3</v>
      </c>
      <c r="CX31" s="79">
        <v>4.20015724375844E-3</v>
      </c>
      <c r="CY31" s="79">
        <v>1.1275768280029297E-2</v>
      </c>
      <c r="CZ31" s="79">
        <v>-1.4786859974265099E-2</v>
      </c>
      <c r="DA31" s="79">
        <v>-5.190739780664444E-2</v>
      </c>
      <c r="DB31" s="79">
        <v>-5.273495614528656E-2</v>
      </c>
      <c r="DC31" s="79">
        <v>-9.2936884611845016E-3</v>
      </c>
      <c r="DD31" s="79">
        <v>2.2428132593631744E-2</v>
      </c>
      <c r="DE31" s="79">
        <v>4.7990050166845322E-2</v>
      </c>
      <c r="DF31" s="79">
        <v>8.4075033664703369E-2</v>
      </c>
      <c r="DG31" s="79">
        <v>7.0450596511363983E-2</v>
      </c>
      <c r="DH31" s="79">
        <v>3.5605441778898239E-2</v>
      </c>
      <c r="DI31" s="79">
        <v>3.4836944192647934E-2</v>
      </c>
      <c r="DJ31" s="79">
        <v>7.0975728332996368E-2</v>
      </c>
      <c r="DK31" s="79">
        <v>5.8751486241817474E-2</v>
      </c>
      <c r="DL31" s="79">
        <v>5.2598722279071808E-2</v>
      </c>
      <c r="DM31" s="79">
        <v>6.1072994023561478E-2</v>
      </c>
      <c r="DN31" s="79">
        <v>6.1736050993204117E-3</v>
      </c>
      <c r="DO31" s="79">
        <v>5.2062883973121643E-2</v>
      </c>
      <c r="DP31" s="79">
        <v>5.3680818527936935E-2</v>
      </c>
      <c r="DQ31" s="79">
        <v>8.8587790727615356E-2</v>
      </c>
      <c r="DR31" s="79">
        <v>0.12358961999416351</v>
      </c>
      <c r="DS31" s="79">
        <v>0.14088037610054016</v>
      </c>
      <c r="DT31" s="79">
        <v>0.16127459704875946</v>
      </c>
      <c r="DU31" s="79">
        <v>3.1500473618507385E-2</v>
      </c>
      <c r="DV31" s="79">
        <v>4.2622610926628113E-2</v>
      </c>
      <c r="DW31" s="79">
        <v>4.7488830983638763E-2</v>
      </c>
      <c r="DX31" s="79">
        <v>2.4393288418650627E-2</v>
      </c>
      <c r="DY31" s="79">
        <v>3.2885014079511166E-3</v>
      </c>
      <c r="DZ31" s="79">
        <v>-8.0052338307723403E-4</v>
      </c>
      <c r="EA31" s="79">
        <v>3.6983996629714966E-2</v>
      </c>
      <c r="EB31" s="79">
        <v>6.1450261622667313E-2</v>
      </c>
      <c r="EC31" s="79">
        <v>8.8702261447906494E-2</v>
      </c>
      <c r="ED31" s="79">
        <v>0.12639425694942474</v>
      </c>
      <c r="EE31" s="79">
        <v>0.11924896389245987</v>
      </c>
      <c r="EF31" s="79">
        <v>9.3924321234226227E-2</v>
      </c>
      <c r="EG31" s="79">
        <v>8.8237032294273376E-2</v>
      </c>
      <c r="EH31" s="79">
        <v>0.12073138356208801</v>
      </c>
      <c r="EI31" s="79">
        <v>0.11316760629415512</v>
      </c>
      <c r="EJ31" s="79">
        <v>0.10190552473068237</v>
      </c>
      <c r="EK31" s="79">
        <v>0.10968011617660522</v>
      </c>
      <c r="EL31" s="79">
        <v>5.3072314709424973E-2</v>
      </c>
      <c r="EM31" s="79">
        <v>9.8736114799976349E-2</v>
      </c>
      <c r="EN31" s="79">
        <v>9.8355323076248169E-2</v>
      </c>
      <c r="EO31" s="79">
        <v>0.13497179746627808</v>
      </c>
      <c r="EP31" s="79">
        <v>0.17400704324245453</v>
      </c>
      <c r="EQ31" s="79">
        <v>0.19218538701534271</v>
      </c>
      <c r="ER31" s="79">
        <v>0.21417687833309174</v>
      </c>
      <c r="ES31" s="79">
        <v>8.960028737783432E-2</v>
      </c>
      <c r="ET31" s="79">
        <v>9.8098531365394592E-2</v>
      </c>
      <c r="EU31" s="79">
        <v>9.9774740636348724E-2</v>
      </c>
      <c r="EV31" s="79">
        <v>8.0963201820850372E-2</v>
      </c>
      <c r="EW31" s="79">
        <v>48.0228271484375</v>
      </c>
      <c r="EX31" s="79">
        <v>47.283554077148438</v>
      </c>
      <c r="EY31" s="79">
        <v>46.871021270751953</v>
      </c>
      <c r="EZ31" s="79">
        <v>46.197109222412109</v>
      </c>
      <c r="FA31" s="79">
        <v>45.563655853271484</v>
      </c>
      <c r="FB31" s="79">
        <v>45.347736358642578</v>
      </c>
      <c r="FC31" s="79">
        <v>45.360275268554688</v>
      </c>
      <c r="FD31" s="79">
        <v>45.706268310546875</v>
      </c>
      <c r="FE31" s="79">
        <v>48.159904479980469</v>
      </c>
      <c r="FF31" s="79">
        <v>51.175270080566406</v>
      </c>
      <c r="FG31" s="79">
        <v>53.927520751953125</v>
      </c>
      <c r="FH31" s="79">
        <v>56.358413696289063</v>
      </c>
      <c r="FI31" s="79">
        <v>58.089511871337891</v>
      </c>
      <c r="FJ31" s="79">
        <v>59.612808227539063</v>
      </c>
      <c r="FK31" s="79">
        <v>60.252605438232422</v>
      </c>
      <c r="FL31" s="79">
        <v>60.188587188720703</v>
      </c>
      <c r="FM31" s="79">
        <v>59.282123565673828</v>
      </c>
      <c r="FN31" s="79">
        <v>57.966007232666016</v>
      </c>
      <c r="FO31" s="79">
        <v>55.653659820556641</v>
      </c>
      <c r="FP31" s="79">
        <v>53.859554290771484</v>
      </c>
      <c r="FQ31" s="79">
        <v>52.308979034423828</v>
      </c>
      <c r="FR31" s="79">
        <v>51.069263458251953</v>
      </c>
      <c r="FS31" s="79">
        <v>50.012542724609375</v>
      </c>
      <c r="FT31" s="79">
        <v>48.905292510986328</v>
      </c>
      <c r="FU31" s="79">
        <v>4.6907294541597366E-2</v>
      </c>
      <c r="FV31" s="79">
        <v>5.6752543896436691E-2</v>
      </c>
      <c r="FW31" s="79">
        <v>4.7225523740053177E-2</v>
      </c>
      <c r="FX31" s="79">
        <v>220</v>
      </c>
      <c r="FY31" s="79">
        <v>1</v>
      </c>
      <c r="FZ31" s="41"/>
      <c r="GA31" s="34"/>
      <c r="GB31" s="34"/>
    </row>
    <row r="32" spans="1:184" x14ac:dyDescent="0.25">
      <c r="A32" t="s">
        <v>186</v>
      </c>
      <c r="B32" t="s">
        <v>236</v>
      </c>
      <c r="C32" t="s">
        <v>2</v>
      </c>
      <c r="D32" t="s">
        <v>202</v>
      </c>
      <c r="E32" t="s">
        <v>204</v>
      </c>
      <c r="F32" t="s">
        <v>183</v>
      </c>
      <c r="G32" t="s">
        <v>1</v>
      </c>
      <c r="H32" s="79">
        <v>2179</v>
      </c>
      <c r="I32" s="79">
        <v>1.279558539390564</v>
      </c>
      <c r="J32" s="79">
        <v>1.1949566602706909</v>
      </c>
      <c r="K32" s="79">
        <v>1.1503758430480957</v>
      </c>
      <c r="L32" s="79">
        <v>1.1274991035461426</v>
      </c>
      <c r="M32" s="79">
        <v>1.200444221496582</v>
      </c>
      <c r="N32" s="79">
        <v>1.3775169849395752</v>
      </c>
      <c r="O32" s="79">
        <v>1.7669258117675781</v>
      </c>
      <c r="P32" s="79">
        <v>1.8485243320465088</v>
      </c>
      <c r="Q32" s="79">
        <v>1.6818517446517944</v>
      </c>
      <c r="R32" s="79">
        <v>1.6200406551361084</v>
      </c>
      <c r="S32" s="79">
        <v>1.4542630910873413</v>
      </c>
      <c r="T32" s="79">
        <v>1.4632160663604736</v>
      </c>
      <c r="U32" s="79">
        <v>1.4288153648376465</v>
      </c>
      <c r="V32" s="79">
        <v>1.3641353845596313</v>
      </c>
      <c r="W32" s="79">
        <v>1.2902630567550659</v>
      </c>
      <c r="X32" s="79">
        <v>1.3226193189620972</v>
      </c>
      <c r="Y32" s="79">
        <v>1.4229893684387207</v>
      </c>
      <c r="Z32" s="79">
        <v>1.6143718957901001</v>
      </c>
      <c r="AA32" s="79">
        <v>1.7377623319625854</v>
      </c>
      <c r="AB32" s="79">
        <v>1.9670348167419434</v>
      </c>
      <c r="AC32" s="79">
        <v>2.0447432994842529</v>
      </c>
      <c r="AD32" s="79">
        <v>1.9379658699035645</v>
      </c>
      <c r="AE32" s="79">
        <v>1.703125</v>
      </c>
      <c r="AF32" s="79">
        <v>1.3875340223312378</v>
      </c>
      <c r="AG32" s="79">
        <v>-0.19071884453296661</v>
      </c>
      <c r="AH32" s="79">
        <v>-0.11793664842844009</v>
      </c>
      <c r="AI32" s="79">
        <v>-6.562621146440506E-2</v>
      </c>
      <c r="AJ32" s="79">
        <v>-5.4280046373605728E-2</v>
      </c>
      <c r="AK32" s="79">
        <v>-1.4774386771023273E-2</v>
      </c>
      <c r="AL32" s="79">
        <v>-9.3046791851520538E-2</v>
      </c>
      <c r="AM32" s="79">
        <v>-0.15025751292705536</v>
      </c>
      <c r="AN32" s="79">
        <v>-3.317718580365181E-2</v>
      </c>
      <c r="AO32" s="79">
        <v>2.0272664725780487E-2</v>
      </c>
      <c r="AP32" s="79">
        <v>6.7028447985649109E-2</v>
      </c>
      <c r="AQ32" s="79">
        <v>-1.6971707344055176E-2</v>
      </c>
      <c r="AR32" s="79">
        <v>3.1530903652310371E-3</v>
      </c>
      <c r="AS32" s="79">
        <v>-1.429443247616291E-2</v>
      </c>
      <c r="AT32" s="79">
        <v>-8.4365421207621694E-4</v>
      </c>
      <c r="AU32" s="79">
        <v>-2.6798322796821594E-2</v>
      </c>
      <c r="AV32" s="79">
        <v>1.9475089386105537E-2</v>
      </c>
      <c r="AW32" s="79">
        <v>6.7652098834514618E-2</v>
      </c>
      <c r="AX32" s="79">
        <v>7.0114351809024811E-2</v>
      </c>
      <c r="AY32" s="79">
        <v>4.5305751264095306E-2</v>
      </c>
      <c r="AZ32" s="79">
        <v>-5.0624042749404907E-2</v>
      </c>
      <c r="BA32" s="79">
        <v>-8.9902333915233612E-2</v>
      </c>
      <c r="BB32" s="79">
        <v>-0.2214234471321106</v>
      </c>
      <c r="BC32" s="79">
        <v>-0.20673456788063049</v>
      </c>
      <c r="BD32" s="79">
        <v>-0.24702383577823639</v>
      </c>
      <c r="BE32" s="79">
        <v>-0.10915765911340714</v>
      </c>
      <c r="BF32" s="79">
        <v>-4.5962609350681305E-2</v>
      </c>
      <c r="BG32" s="79">
        <v>3.8292462704703212E-4</v>
      </c>
      <c r="BH32" s="79">
        <v>9.7458967939019203E-3</v>
      </c>
      <c r="BI32" s="79">
        <v>5.4292388260364532E-2</v>
      </c>
      <c r="BJ32" s="79">
        <v>-2.7882915455847979E-3</v>
      </c>
      <c r="BK32" s="79">
        <v>-4.7920454293489456E-2</v>
      </c>
      <c r="BL32" s="79">
        <v>5.4217960685491562E-2</v>
      </c>
      <c r="BM32" s="79">
        <v>9.3556605279445648E-2</v>
      </c>
      <c r="BN32" s="79">
        <v>0.1344592422246933</v>
      </c>
      <c r="BO32" s="79">
        <v>4.7815732657909393E-2</v>
      </c>
      <c r="BP32" s="79">
        <v>6.8200640380382538E-2</v>
      </c>
      <c r="BQ32" s="79">
        <v>5.7161096483469009E-2</v>
      </c>
      <c r="BR32" s="79">
        <v>6.260102242231369E-2</v>
      </c>
      <c r="BS32" s="79">
        <v>3.177020326256752E-2</v>
      </c>
      <c r="BT32" s="79">
        <v>7.7330172061920166E-2</v>
      </c>
      <c r="BU32" s="79">
        <v>0.12815538048744202</v>
      </c>
      <c r="BV32" s="79">
        <v>0.14119736850261688</v>
      </c>
      <c r="BW32" s="79">
        <v>0.11534522473812103</v>
      </c>
      <c r="BX32" s="79">
        <v>2.8980990871787071E-2</v>
      </c>
      <c r="BY32" s="79">
        <v>-8.096049539744854E-3</v>
      </c>
      <c r="BZ32" s="79">
        <v>-0.13632573187351227</v>
      </c>
      <c r="CA32" s="79">
        <v>-0.12427102774381638</v>
      </c>
      <c r="CB32" s="79">
        <v>-0.17282387614250183</v>
      </c>
      <c r="CC32" s="79">
        <v>-5.2668634802103043E-2</v>
      </c>
      <c r="CD32" s="79">
        <v>3.8863925728946924E-3</v>
      </c>
      <c r="CE32" s="79">
        <v>4.610065370798111E-2</v>
      </c>
      <c r="CF32" s="79">
        <v>5.4090071469545364E-2</v>
      </c>
      <c r="CG32" s="79">
        <v>0.10212782770395279</v>
      </c>
      <c r="CH32" s="79">
        <v>5.9724472463130951E-2</v>
      </c>
      <c r="CI32" s="79">
        <v>2.2957883775234222E-2</v>
      </c>
      <c r="CJ32" s="79">
        <v>0.11474757641553879</v>
      </c>
      <c r="CK32" s="79">
        <v>0.14431284368038177</v>
      </c>
      <c r="CL32" s="79">
        <v>0.18116161227226257</v>
      </c>
      <c r="CM32" s="79">
        <v>9.2687316238880157E-2</v>
      </c>
      <c r="CN32" s="79">
        <v>0.11325237154960632</v>
      </c>
      <c r="CO32" s="79">
        <v>0.10665097832679749</v>
      </c>
      <c r="CP32" s="79">
        <v>0.10654260963201523</v>
      </c>
      <c r="CQ32" s="79">
        <v>7.2334587574005127E-2</v>
      </c>
      <c r="CR32" s="79">
        <v>0.11740042269229889</v>
      </c>
      <c r="CS32" s="79">
        <v>0.17005977034568787</v>
      </c>
      <c r="CT32" s="79">
        <v>0.19042924046516418</v>
      </c>
      <c r="CU32" s="79">
        <v>0.16385434567928314</v>
      </c>
      <c r="CV32" s="79">
        <v>8.4115192294120789E-2</v>
      </c>
      <c r="CW32" s="79">
        <v>4.8562731593847275E-2</v>
      </c>
      <c r="CX32" s="79">
        <v>-7.7387318015098572E-2</v>
      </c>
      <c r="CY32" s="79">
        <v>-6.715703010559082E-2</v>
      </c>
      <c r="CZ32" s="79">
        <v>-0.12143321335315704</v>
      </c>
      <c r="DA32" s="79">
        <v>3.8203892763704062E-3</v>
      </c>
      <c r="DB32" s="79">
        <v>5.3735394030809402E-2</v>
      </c>
      <c r="DC32" s="79">
        <v>9.1818384826183319E-2</v>
      </c>
      <c r="DD32" s="79">
        <v>9.8434247076511383E-2</v>
      </c>
      <c r="DE32" s="79">
        <v>0.14996325969696045</v>
      </c>
      <c r="DF32" s="79">
        <v>0.12223723530769348</v>
      </c>
      <c r="DG32" s="79">
        <v>9.3836225569248199E-2</v>
      </c>
      <c r="DH32" s="79">
        <v>0.17527718842029572</v>
      </c>
      <c r="DI32" s="79">
        <v>0.1950690746307373</v>
      </c>
      <c r="DJ32" s="79">
        <v>0.22786398231983185</v>
      </c>
      <c r="DK32" s="79">
        <v>0.13755889236927032</v>
      </c>
      <c r="DL32" s="79">
        <v>0.15830411016941071</v>
      </c>
      <c r="DM32" s="79">
        <v>0.15614086389541626</v>
      </c>
      <c r="DN32" s="79">
        <v>0.15048420429229736</v>
      </c>
      <c r="DO32" s="79">
        <v>0.11289896816015244</v>
      </c>
      <c r="DP32" s="79">
        <v>0.15747067332267761</v>
      </c>
      <c r="DQ32" s="79">
        <v>0.21196416020393372</v>
      </c>
      <c r="DR32" s="79">
        <v>0.23966111242771149</v>
      </c>
      <c r="DS32" s="79">
        <v>0.21236346662044525</v>
      </c>
      <c r="DT32" s="79">
        <v>0.13924939930438995</v>
      </c>
      <c r="DU32" s="79">
        <v>0.10522150993347168</v>
      </c>
      <c r="DV32" s="79">
        <v>-1.8448900431394577E-2</v>
      </c>
      <c r="DW32" s="79">
        <v>-1.0043035261332989E-2</v>
      </c>
      <c r="DX32" s="79">
        <v>-7.0042543113231659E-2</v>
      </c>
      <c r="DY32" s="79">
        <v>8.5381567478179932E-2</v>
      </c>
      <c r="DZ32" s="79">
        <v>0.12570942938327789</v>
      </c>
      <c r="EA32" s="79">
        <v>0.15782752633094788</v>
      </c>
      <c r="EB32" s="79">
        <v>0.16246019303798676</v>
      </c>
      <c r="EC32" s="79">
        <v>0.21903003752231598</v>
      </c>
      <c r="ED32" s="79">
        <v>0.21249574422836304</v>
      </c>
      <c r="EE32" s="79">
        <v>0.1961732804775238</v>
      </c>
      <c r="EF32" s="79">
        <v>0.26267233490943909</v>
      </c>
      <c r="EG32" s="79">
        <v>0.26835301518440247</v>
      </c>
      <c r="EH32" s="79">
        <v>0.29529479146003723</v>
      </c>
      <c r="EI32" s="79">
        <v>0.20234633982181549</v>
      </c>
      <c r="EJ32" s="79">
        <v>0.22335165739059448</v>
      </c>
      <c r="EK32" s="79">
        <v>0.22759638726711273</v>
      </c>
      <c r="EL32" s="79">
        <v>0.21392887830734253</v>
      </c>
      <c r="EM32" s="79">
        <v>0.17146749794483185</v>
      </c>
      <c r="EN32" s="79">
        <v>0.21532575786113739</v>
      </c>
      <c r="EO32" s="79">
        <v>0.27246743440628052</v>
      </c>
      <c r="EP32" s="79">
        <v>0.31074413657188416</v>
      </c>
      <c r="EQ32" s="79">
        <v>0.28240293264389038</v>
      </c>
      <c r="ER32" s="79">
        <v>0.21885442733764648</v>
      </c>
      <c r="ES32" s="79">
        <v>0.18702779710292816</v>
      </c>
      <c r="ET32" s="79">
        <v>6.6648811101913452E-2</v>
      </c>
      <c r="EU32" s="79">
        <v>7.2420500218868256E-2</v>
      </c>
      <c r="EV32" s="79">
        <v>4.1574137285351753E-3</v>
      </c>
      <c r="EW32" s="79">
        <v>49.757835388183594</v>
      </c>
      <c r="EX32" s="79">
        <v>49.141777038574219</v>
      </c>
      <c r="EY32" s="79">
        <v>48.522514343261719</v>
      </c>
      <c r="EZ32" s="79">
        <v>47.947437286376953</v>
      </c>
      <c r="FA32" s="79">
        <v>47.429500579833984</v>
      </c>
      <c r="FB32" s="79">
        <v>47.049114227294922</v>
      </c>
      <c r="FC32" s="79">
        <v>46.892765045166016</v>
      </c>
      <c r="FD32" s="79">
        <v>47.300884246826172</v>
      </c>
      <c r="FE32" s="79">
        <v>50.332466125488281</v>
      </c>
      <c r="FF32" s="79">
        <v>53.577774047851563</v>
      </c>
      <c r="FG32" s="79">
        <v>56.216209411621094</v>
      </c>
      <c r="FH32" s="79">
        <v>58.520675659179688</v>
      </c>
      <c r="FI32" s="79">
        <v>59.897689819335938</v>
      </c>
      <c r="FJ32" s="79">
        <v>60.686023712158203</v>
      </c>
      <c r="FK32" s="79">
        <v>61.140880584716797</v>
      </c>
      <c r="FL32" s="79">
        <v>61.146194458007813</v>
      </c>
      <c r="FM32" s="79">
        <v>60.783473968505859</v>
      </c>
      <c r="FN32" s="79">
        <v>59.543231964111328</v>
      </c>
      <c r="FO32" s="79">
        <v>57.643131256103516</v>
      </c>
      <c r="FP32" s="79">
        <v>55.55841064453125</v>
      </c>
      <c r="FQ32" s="79">
        <v>54.150749206542969</v>
      </c>
      <c r="FR32" s="79">
        <v>52.989513397216797</v>
      </c>
      <c r="FS32" s="79">
        <v>51.976451873779297</v>
      </c>
      <c r="FT32" s="79">
        <v>50.819599151611328</v>
      </c>
      <c r="FU32" s="79">
        <v>7.1393907070159912E-2</v>
      </c>
      <c r="FV32" s="79">
        <v>7.7010922133922577E-2</v>
      </c>
      <c r="FW32" s="79">
        <v>7.382529228925705E-2</v>
      </c>
      <c r="FX32" s="79">
        <v>142.4761962890625</v>
      </c>
      <c r="FY32" s="79">
        <v>1</v>
      </c>
      <c r="FZ32" s="41"/>
      <c r="GA32" s="34"/>
      <c r="GB32" s="34"/>
    </row>
    <row r="33" spans="1:184" x14ac:dyDescent="0.25">
      <c r="A33" t="s">
        <v>186</v>
      </c>
      <c r="B33" t="s">
        <v>236</v>
      </c>
      <c r="C33" t="s">
        <v>2</v>
      </c>
      <c r="D33" t="s">
        <v>202</v>
      </c>
      <c r="E33" t="s">
        <v>204</v>
      </c>
      <c r="F33" t="s">
        <v>184</v>
      </c>
      <c r="G33" t="s">
        <v>1</v>
      </c>
      <c r="H33" s="79">
        <v>1292</v>
      </c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>
        <v>90.571426391601563</v>
      </c>
      <c r="FY33" s="79">
        <v>0</v>
      </c>
      <c r="FZ33" s="41"/>
      <c r="GA33" s="34"/>
      <c r="GB33" s="34"/>
    </row>
    <row r="34" spans="1:184" x14ac:dyDescent="0.25">
      <c r="A34" t="s">
        <v>186</v>
      </c>
      <c r="B34" t="s">
        <v>236</v>
      </c>
      <c r="C34" t="s">
        <v>2</v>
      </c>
      <c r="D34" t="s">
        <v>202</v>
      </c>
      <c r="E34" t="s">
        <v>204</v>
      </c>
      <c r="F34" t="s">
        <v>185</v>
      </c>
      <c r="G34" t="s">
        <v>1</v>
      </c>
      <c r="H34" s="79">
        <v>541</v>
      </c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  <c r="DT34" s="79"/>
      <c r="DU34" s="79"/>
      <c r="DV34" s="79"/>
      <c r="DW34" s="79"/>
      <c r="DX34" s="79"/>
      <c r="DY34" s="79"/>
      <c r="DZ34" s="79"/>
      <c r="EA34" s="79"/>
      <c r="EB34" s="79"/>
      <c r="EC34" s="79"/>
      <c r="ED34" s="79"/>
      <c r="EE34" s="79"/>
      <c r="EF34" s="79"/>
      <c r="EG34" s="79"/>
      <c r="EH34" s="79"/>
      <c r="EI34" s="79"/>
      <c r="EJ34" s="79"/>
      <c r="EK34" s="79"/>
      <c r="EL34" s="79"/>
      <c r="EM34" s="79"/>
      <c r="EN34" s="79"/>
      <c r="EO34" s="79"/>
      <c r="EP34" s="79"/>
      <c r="EQ34" s="79"/>
      <c r="ER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  <c r="FF34" s="79"/>
      <c r="FG34" s="79"/>
      <c r="FH34" s="79"/>
      <c r="FI34" s="79"/>
      <c r="FJ34" s="79"/>
      <c r="FK34" s="79"/>
      <c r="FL34" s="79"/>
      <c r="FM34" s="79"/>
      <c r="FN34" s="79"/>
      <c r="FO34" s="79"/>
      <c r="FP34" s="79"/>
      <c r="FQ34" s="79"/>
      <c r="FR34" s="79"/>
      <c r="FS34" s="79"/>
      <c r="FT34" s="79"/>
      <c r="FU34" s="79"/>
      <c r="FV34" s="79"/>
      <c r="FW34" s="79"/>
      <c r="FX34" s="79">
        <v>35.571430206298828</v>
      </c>
      <c r="FY34" s="79">
        <v>0</v>
      </c>
      <c r="FZ34" s="41"/>
      <c r="GA34" s="34"/>
      <c r="GB34" s="34"/>
    </row>
    <row r="35" spans="1:184" x14ac:dyDescent="0.25">
      <c r="A35" t="s">
        <v>186</v>
      </c>
      <c r="B35" t="s">
        <v>236</v>
      </c>
      <c r="C35" t="s">
        <v>2</v>
      </c>
      <c r="D35" t="s">
        <v>202</v>
      </c>
      <c r="E35" t="s">
        <v>205</v>
      </c>
      <c r="F35" t="s">
        <v>1</v>
      </c>
      <c r="G35" t="s">
        <v>198</v>
      </c>
      <c r="H35" s="79">
        <v>26358</v>
      </c>
      <c r="I35" s="79">
        <v>10.169948577880859</v>
      </c>
      <c r="J35" s="79">
        <v>8.8677587509155273</v>
      </c>
      <c r="K35" s="79">
        <v>8.134765625</v>
      </c>
      <c r="L35" s="79">
        <v>7.8786354064941406</v>
      </c>
      <c r="M35" s="79">
        <v>8.1210308074951172</v>
      </c>
      <c r="N35" s="79">
        <v>8.9204492568969727</v>
      </c>
      <c r="O35" s="79">
        <v>11.248015403747559</v>
      </c>
      <c r="P35" s="79">
        <v>12.84492015838623</v>
      </c>
      <c r="Q35" s="79">
        <v>12.063764572143555</v>
      </c>
      <c r="R35" s="79">
        <v>11.612978935241699</v>
      </c>
      <c r="S35" s="79">
        <v>11.033350944519043</v>
      </c>
      <c r="T35" s="79">
        <v>10.706494331359863</v>
      </c>
      <c r="U35" s="79">
        <v>10.678728103637695</v>
      </c>
      <c r="V35" s="79">
        <v>10.286198616027832</v>
      </c>
      <c r="W35" s="79">
        <v>10.09943962097168</v>
      </c>
      <c r="X35" s="79">
        <v>10.398138046264648</v>
      </c>
      <c r="Y35" s="79">
        <v>10.990222930908203</v>
      </c>
      <c r="Z35" s="79">
        <v>12.401820182800293</v>
      </c>
      <c r="AA35" s="79">
        <v>14.421319007873535</v>
      </c>
      <c r="AB35" s="79">
        <v>16.196718215942383</v>
      </c>
      <c r="AC35" s="79">
        <v>17.67451286315918</v>
      </c>
      <c r="AD35" s="79">
        <v>17.113363265991211</v>
      </c>
      <c r="AE35" s="79">
        <v>14.86542797088623</v>
      </c>
      <c r="AF35" s="79">
        <v>12.352784156799316</v>
      </c>
      <c r="AG35" s="79">
        <v>-1.1418309211730957</v>
      </c>
      <c r="AH35" s="79">
        <v>-0.96419787406921387</v>
      </c>
      <c r="AI35" s="79">
        <v>-0.800650954246521</v>
      </c>
      <c r="AJ35" s="79">
        <v>-0.80096733570098877</v>
      </c>
      <c r="AK35" s="79">
        <v>-0.54436653852462769</v>
      </c>
      <c r="AL35" s="79">
        <v>-0.60913598537445068</v>
      </c>
      <c r="AM35" s="79">
        <v>-0.24897587299346924</v>
      </c>
      <c r="AN35" s="79">
        <v>-0.26052609086036682</v>
      </c>
      <c r="AO35" s="79">
        <v>-0.1974761039018631</v>
      </c>
      <c r="AP35" s="79">
        <v>-0.1805107593536377</v>
      </c>
      <c r="AQ35" s="79">
        <v>-0.21160216629505157</v>
      </c>
      <c r="AR35" s="79">
        <v>-0.16079029440879822</v>
      </c>
      <c r="AS35" s="79">
        <v>-0.18470874428749084</v>
      </c>
      <c r="AT35" s="79">
        <v>-8.9496955275535583E-2</v>
      </c>
      <c r="AU35" s="79">
        <v>-1.1695751920342445E-2</v>
      </c>
      <c r="AV35" s="79">
        <v>0.31399452686309814</v>
      </c>
      <c r="AW35" s="79">
        <v>0.48173516988754272</v>
      </c>
      <c r="AX35" s="79">
        <v>0.47666573524475098</v>
      </c>
      <c r="AY35" s="79">
        <v>0.61069923639297485</v>
      </c>
      <c r="AZ35" s="79">
        <v>0.57537120580673218</v>
      </c>
      <c r="BA35" s="79">
        <v>-0.19443190097808838</v>
      </c>
      <c r="BB35" s="79">
        <v>-0.63274139165878296</v>
      </c>
      <c r="BC35" s="79">
        <v>-0.93894344568252563</v>
      </c>
      <c r="BD35" s="79">
        <v>-1.0671815872192383</v>
      </c>
      <c r="BE35" s="79">
        <v>-0.9959111213684082</v>
      </c>
      <c r="BF35" s="79">
        <v>-0.83135753870010376</v>
      </c>
      <c r="BG35" s="79">
        <v>-0.68095022439956665</v>
      </c>
      <c r="BH35" s="79">
        <v>-0.67121648788452148</v>
      </c>
      <c r="BI35" s="79">
        <v>-0.40936365723609924</v>
      </c>
      <c r="BJ35" s="79">
        <v>-0.45701614022254944</v>
      </c>
      <c r="BK35" s="79">
        <v>-9.2241615056991577E-2</v>
      </c>
      <c r="BL35" s="79">
        <v>-0.11224175244569778</v>
      </c>
      <c r="BM35" s="79">
        <v>-4.2415328323841095E-2</v>
      </c>
      <c r="BN35" s="79">
        <v>-2.7920177206397057E-2</v>
      </c>
      <c r="BO35" s="79">
        <v>-6.3835620880126953E-2</v>
      </c>
      <c r="BP35" s="79">
        <v>-2.6250431314110756E-2</v>
      </c>
      <c r="BQ35" s="79">
        <v>-4.8806488513946533E-2</v>
      </c>
      <c r="BR35" s="79">
        <v>3.4256745129823685E-2</v>
      </c>
      <c r="BS35" s="79">
        <v>0.10163812339305878</v>
      </c>
      <c r="BT35" s="79">
        <v>0.4334719181060791</v>
      </c>
      <c r="BU35" s="79">
        <v>0.60042965412139893</v>
      </c>
      <c r="BV35" s="79">
        <v>0.60270661115646362</v>
      </c>
      <c r="BW35" s="79">
        <v>0.74196398258209229</v>
      </c>
      <c r="BX35" s="79">
        <v>0.72712939977645874</v>
      </c>
      <c r="BY35" s="79">
        <v>-2.5626638904213905E-2</v>
      </c>
      <c r="BZ35" s="79">
        <v>-0.45856782793998718</v>
      </c>
      <c r="CA35" s="79">
        <v>-0.77879321575164795</v>
      </c>
      <c r="CB35" s="79">
        <v>-0.91258656978607178</v>
      </c>
      <c r="CC35" s="79">
        <v>-0.894847571849823</v>
      </c>
      <c r="CD35" s="79">
        <v>-0.7393527626991272</v>
      </c>
      <c r="CE35" s="79">
        <v>-0.59804588556289673</v>
      </c>
      <c r="CF35" s="79">
        <v>-0.58135139942169189</v>
      </c>
      <c r="CG35" s="79">
        <v>-0.3158610463142395</v>
      </c>
      <c r="CH35" s="79">
        <v>-0.35165837407112122</v>
      </c>
      <c r="CI35" s="79">
        <v>1.6312053427100182E-2</v>
      </c>
      <c r="CJ35" s="79">
        <v>-9.540485218167305E-3</v>
      </c>
      <c r="CK35" s="79">
        <v>6.4979292452335358E-2</v>
      </c>
      <c r="CL35" s="79">
        <v>7.7763594686985016E-2</v>
      </c>
      <c r="CM35" s="79">
        <v>3.8507044315338135E-2</v>
      </c>
      <c r="CN35" s="79">
        <v>6.6931471228599548E-2</v>
      </c>
      <c r="CO35" s="79">
        <v>4.5319002121686935E-2</v>
      </c>
      <c r="CP35" s="79">
        <v>0.11996818333864212</v>
      </c>
      <c r="CQ35" s="79">
        <v>0.18013282120227814</v>
      </c>
      <c r="CR35" s="79">
        <v>0.51622158288955688</v>
      </c>
      <c r="CS35" s="79">
        <v>0.68263709545135498</v>
      </c>
      <c r="CT35" s="79">
        <v>0.69000214338302612</v>
      </c>
      <c r="CU35" s="79">
        <v>0.83287757635116577</v>
      </c>
      <c r="CV35" s="79">
        <v>0.832236647605896</v>
      </c>
      <c r="CW35" s="79">
        <v>9.1287374496459961E-2</v>
      </c>
      <c r="CX35" s="79">
        <v>-0.33793574571609497</v>
      </c>
      <c r="CY35" s="79">
        <v>-0.66787362098693848</v>
      </c>
      <c r="CZ35" s="79">
        <v>-0.80551451444625854</v>
      </c>
      <c r="DA35" s="79">
        <v>-0.79378402233123779</v>
      </c>
      <c r="DB35" s="79">
        <v>-0.64734798669815063</v>
      </c>
      <c r="DC35" s="79">
        <v>-0.51514154672622681</v>
      </c>
      <c r="DD35" s="79">
        <v>-0.49148634076118469</v>
      </c>
      <c r="DE35" s="79">
        <v>-0.22235845029354095</v>
      </c>
      <c r="DF35" s="79">
        <v>-0.24630060791969299</v>
      </c>
      <c r="DG35" s="79">
        <v>0.12486571818590164</v>
      </c>
      <c r="DH35" s="79">
        <v>9.3160785734653473E-2</v>
      </c>
      <c r="DI35" s="79">
        <v>0.17237392067909241</v>
      </c>
      <c r="DJ35" s="79">
        <v>0.18344736099243164</v>
      </c>
      <c r="DK35" s="79">
        <v>0.14084970951080322</v>
      </c>
      <c r="DL35" s="79">
        <v>0.1601133793592453</v>
      </c>
      <c r="DM35" s="79">
        <v>0.13944448530673981</v>
      </c>
      <c r="DN35" s="79">
        <v>0.20567962527275085</v>
      </c>
      <c r="DO35" s="79">
        <v>0.2586275041103363</v>
      </c>
      <c r="DP35" s="79">
        <v>0.59897124767303467</v>
      </c>
      <c r="DQ35" s="79">
        <v>0.76484453678131104</v>
      </c>
      <c r="DR35" s="79">
        <v>0.77729767560958862</v>
      </c>
      <c r="DS35" s="79">
        <v>0.92379117012023926</v>
      </c>
      <c r="DT35" s="79">
        <v>0.93734389543533325</v>
      </c>
      <c r="DU35" s="79">
        <v>0.20820139348506927</v>
      </c>
      <c r="DV35" s="79">
        <v>-0.21730366349220276</v>
      </c>
      <c r="DW35" s="79">
        <v>-0.556954026222229</v>
      </c>
      <c r="DX35" s="79">
        <v>-0.69844245910644531</v>
      </c>
      <c r="DY35" s="79">
        <v>-0.64786428213119507</v>
      </c>
      <c r="DZ35" s="79">
        <v>-0.51450765132904053</v>
      </c>
      <c r="EA35" s="79">
        <v>-0.39544081687927246</v>
      </c>
      <c r="EB35" s="79">
        <v>-0.36173543334007263</v>
      </c>
      <c r="EC35" s="79">
        <v>-8.7355539202690125E-2</v>
      </c>
      <c r="ED35" s="79">
        <v>-9.4180740416049957E-2</v>
      </c>
      <c r="EE35" s="79">
        <v>0.28159996867179871</v>
      </c>
      <c r="EF35" s="79">
        <v>0.24144510924816132</v>
      </c>
      <c r="EG35" s="79">
        <v>0.32743468880653381</v>
      </c>
      <c r="EH35" s="79">
        <v>0.33603796362876892</v>
      </c>
      <c r="EI35" s="79">
        <v>0.28861626982688904</v>
      </c>
      <c r="EJ35" s="79">
        <v>0.29465323686599731</v>
      </c>
      <c r="EK35" s="79">
        <v>0.27534675598144531</v>
      </c>
      <c r="EL35" s="79">
        <v>0.32943332195281982</v>
      </c>
      <c r="EM35" s="79">
        <v>0.37196138501167297</v>
      </c>
      <c r="EN35" s="79">
        <v>0.71844863891601563</v>
      </c>
      <c r="EO35" s="79">
        <v>0.88353902101516724</v>
      </c>
      <c r="EP35" s="79">
        <v>0.90333855152130127</v>
      </c>
      <c r="EQ35" s="79">
        <v>1.0550559759140015</v>
      </c>
      <c r="ER35" s="79">
        <v>1.089102029800415</v>
      </c>
      <c r="ES35" s="79">
        <v>0.3770066499710083</v>
      </c>
      <c r="ET35" s="79">
        <v>-4.3130107223987579E-2</v>
      </c>
      <c r="EU35" s="79">
        <v>-0.39680379629135132</v>
      </c>
      <c r="EV35" s="79">
        <v>-0.54384744167327881</v>
      </c>
      <c r="EW35" s="79">
        <v>56.464832305908203</v>
      </c>
      <c r="EX35" s="79">
        <v>55.648044586181641</v>
      </c>
      <c r="EY35" s="79">
        <v>55.086494445800781</v>
      </c>
      <c r="EZ35" s="79">
        <v>54.549079895019531</v>
      </c>
      <c r="FA35" s="79">
        <v>54.013927459716797</v>
      </c>
      <c r="FB35" s="79">
        <v>53.49114990234375</v>
      </c>
      <c r="FC35" s="79">
        <v>53.327484130859375</v>
      </c>
      <c r="FD35" s="79">
        <v>55.312362670898438</v>
      </c>
      <c r="FE35" s="79">
        <v>58.294113159179688</v>
      </c>
      <c r="FF35" s="79">
        <v>61.221054077148438</v>
      </c>
      <c r="FG35" s="79">
        <v>63.877876281738281</v>
      </c>
      <c r="FH35" s="79">
        <v>66.142890930175781</v>
      </c>
      <c r="FI35" s="79">
        <v>67.809654235839844</v>
      </c>
      <c r="FJ35" s="79">
        <v>69.13623046875</v>
      </c>
      <c r="FK35" s="79">
        <v>70.031845092773438</v>
      </c>
      <c r="FL35" s="79">
        <v>70.099235534667969</v>
      </c>
      <c r="FM35" s="79">
        <v>69.2535400390625</v>
      </c>
      <c r="FN35" s="79">
        <v>67.694854736328125</v>
      </c>
      <c r="FO35" s="79">
        <v>65.433212280273438</v>
      </c>
      <c r="FP35" s="79">
        <v>62.334297180175781</v>
      </c>
      <c r="FQ35" s="79">
        <v>60.329006195068359</v>
      </c>
      <c r="FR35" s="79">
        <v>59.052680969238281</v>
      </c>
      <c r="FS35" s="79">
        <v>58.184829711914063</v>
      </c>
      <c r="FT35" s="79">
        <v>57.338096618652344</v>
      </c>
      <c r="FU35" s="79">
        <v>0.11645308136940002</v>
      </c>
      <c r="FV35" s="79">
        <v>0.14152964949607849</v>
      </c>
      <c r="FW35" s="79">
        <v>0.12181272357702255</v>
      </c>
      <c r="FX35" s="79">
        <v>2808.9091796875</v>
      </c>
      <c r="FY35" s="79">
        <v>1</v>
      </c>
      <c r="FZ35" s="41"/>
      <c r="GA35" s="34"/>
      <c r="GB35" s="34"/>
    </row>
    <row r="36" spans="1:184" x14ac:dyDescent="0.25">
      <c r="A36" t="s">
        <v>186</v>
      </c>
      <c r="B36" t="s">
        <v>236</v>
      </c>
      <c r="C36" t="s">
        <v>2</v>
      </c>
      <c r="D36" t="s">
        <v>202</v>
      </c>
      <c r="E36" t="s">
        <v>205</v>
      </c>
      <c r="F36" t="s">
        <v>1</v>
      </c>
      <c r="G36" t="s">
        <v>200</v>
      </c>
      <c r="H36" s="79">
        <v>3939</v>
      </c>
      <c r="I36" s="79">
        <v>1.9195116758346558</v>
      </c>
      <c r="J36" s="79">
        <v>1.7229617834091187</v>
      </c>
      <c r="K36" s="79">
        <v>1.6548205614089966</v>
      </c>
      <c r="L36" s="79">
        <v>1.5978426933288574</v>
      </c>
      <c r="M36" s="79">
        <v>1.6310372352600098</v>
      </c>
      <c r="N36" s="79">
        <v>1.8010368347167969</v>
      </c>
      <c r="O36" s="79">
        <v>2.1398985385894775</v>
      </c>
      <c r="P36" s="79">
        <v>2.4612483978271484</v>
      </c>
      <c r="Q36" s="79">
        <v>2.3879458904266357</v>
      </c>
      <c r="R36" s="79">
        <v>2.2974340915679932</v>
      </c>
      <c r="S36" s="79">
        <v>2.2262823581695557</v>
      </c>
      <c r="T36" s="79">
        <v>2.2120299339294434</v>
      </c>
      <c r="U36" s="79">
        <v>2.2032384872436523</v>
      </c>
      <c r="V36" s="79">
        <v>2.1522295475006104</v>
      </c>
      <c r="W36" s="79">
        <v>2.1056172847747803</v>
      </c>
      <c r="X36" s="79">
        <v>2.1034054756164551</v>
      </c>
      <c r="Y36" s="79">
        <v>2.317765474319458</v>
      </c>
      <c r="Z36" s="79">
        <v>2.5965375900268555</v>
      </c>
      <c r="AA36" s="79">
        <v>2.820457935333252</v>
      </c>
      <c r="AB36" s="79">
        <v>3.0719327926635742</v>
      </c>
      <c r="AC36" s="79">
        <v>3.2253503799438477</v>
      </c>
      <c r="AD36" s="79">
        <v>3.1624739170074463</v>
      </c>
      <c r="AE36" s="79">
        <v>2.787745475769043</v>
      </c>
      <c r="AF36" s="79">
        <v>2.3181159496307373</v>
      </c>
      <c r="AG36" s="79">
        <v>-0.1358216255903244</v>
      </c>
      <c r="AH36" s="79">
        <v>-0.17366409301757813</v>
      </c>
      <c r="AI36" s="79">
        <v>-6.4697369933128357E-2</v>
      </c>
      <c r="AJ36" s="79">
        <v>7.1050985716283321E-3</v>
      </c>
      <c r="AK36" s="79">
        <v>5.4206047207117081E-2</v>
      </c>
      <c r="AL36" s="79">
        <v>4.4829188846051693E-3</v>
      </c>
      <c r="AM36" s="79">
        <v>-5.5704597383737564E-2</v>
      </c>
      <c r="AN36" s="79">
        <v>4.4867124408483505E-2</v>
      </c>
      <c r="AO36" s="79">
        <v>5.8183588087558746E-2</v>
      </c>
      <c r="AP36" s="79">
        <v>3.3293485641479492E-2</v>
      </c>
      <c r="AQ36" s="79">
        <v>3.0403982847929001E-2</v>
      </c>
      <c r="AR36" s="79">
        <v>3.006422333419323E-2</v>
      </c>
      <c r="AS36" s="79">
        <v>5.7904064655303955E-2</v>
      </c>
      <c r="AT36" s="79">
        <v>5.0918057560920715E-2</v>
      </c>
      <c r="AU36" s="79">
        <v>1.4376799808815122E-3</v>
      </c>
      <c r="AV36" s="79">
        <v>-1.0710445232689381E-2</v>
      </c>
      <c r="AW36" s="79">
        <v>0.11382846534252167</v>
      </c>
      <c r="AX36" s="79">
        <v>0.17084820568561554</v>
      </c>
      <c r="AY36" s="79">
        <v>0.1191997155547142</v>
      </c>
      <c r="AZ36" s="79">
        <v>0.12047063559293747</v>
      </c>
      <c r="BA36" s="79">
        <v>4.1951455175876617E-2</v>
      </c>
      <c r="BB36" s="79">
        <v>4.2651444673538208E-2</v>
      </c>
      <c r="BC36" s="79">
        <v>5.5728748440742493E-2</v>
      </c>
      <c r="BD36" s="79">
        <v>-2.0726416260004044E-2</v>
      </c>
      <c r="BE36" s="79">
        <v>-7.3402650654315948E-2</v>
      </c>
      <c r="BF36" s="79">
        <v>-0.11107891798019409</v>
      </c>
      <c r="BG36" s="79">
        <v>-9.0103931725025177E-3</v>
      </c>
      <c r="BH36" s="79">
        <v>5.6467317044734955E-2</v>
      </c>
      <c r="BI36" s="79">
        <v>0.10327273607254028</v>
      </c>
      <c r="BJ36" s="79">
        <v>5.5202983319759369E-2</v>
      </c>
      <c r="BK36" s="79">
        <v>1.1664148420095444E-2</v>
      </c>
      <c r="BL36" s="79">
        <v>0.10726160556077957</v>
      </c>
      <c r="BM36" s="79">
        <v>0.11913684010505676</v>
      </c>
      <c r="BN36" s="79">
        <v>9.4408102333545685E-2</v>
      </c>
      <c r="BO36" s="79">
        <v>9.2032954096794128E-2</v>
      </c>
      <c r="BP36" s="79">
        <v>8.6631380021572113E-2</v>
      </c>
      <c r="BQ36" s="79">
        <v>0.11649960279464722</v>
      </c>
      <c r="BR36" s="79">
        <v>0.10485091805458069</v>
      </c>
      <c r="BS36" s="79">
        <v>5.4147131741046906E-2</v>
      </c>
      <c r="BT36" s="79">
        <v>4.101286455988884E-2</v>
      </c>
      <c r="BU36" s="79">
        <v>0.16508686542510986</v>
      </c>
      <c r="BV36" s="79">
        <v>0.22476693987846375</v>
      </c>
      <c r="BW36" s="79">
        <v>0.17491036653518677</v>
      </c>
      <c r="BX36" s="79">
        <v>0.17911231517791748</v>
      </c>
      <c r="BY36" s="79">
        <v>0.1007925346493721</v>
      </c>
      <c r="BZ36" s="79">
        <v>0.10278386622667313</v>
      </c>
      <c r="CA36" s="79">
        <v>0.11480993032455444</v>
      </c>
      <c r="CB36" s="79">
        <v>4.0050491690635681E-2</v>
      </c>
      <c r="CC36" s="79">
        <v>-3.0171455815434456E-2</v>
      </c>
      <c r="CD36" s="79">
        <v>-6.7732617259025574E-2</v>
      </c>
      <c r="CE36" s="79">
        <v>2.9558237642049789E-2</v>
      </c>
      <c r="CF36" s="79">
        <v>9.0655438601970673E-2</v>
      </c>
      <c r="CG36" s="79">
        <v>0.13725617527961731</v>
      </c>
      <c r="CH36" s="79">
        <v>9.03315469622612E-2</v>
      </c>
      <c r="CI36" s="79">
        <v>5.8323536068201065E-2</v>
      </c>
      <c r="CJ36" s="79">
        <v>0.15047582983970642</v>
      </c>
      <c r="CK36" s="79">
        <v>0.16135287284851074</v>
      </c>
      <c r="CL36" s="79">
        <v>0.13673590123653412</v>
      </c>
      <c r="CM36" s="79">
        <v>0.13471698760986328</v>
      </c>
      <c r="CN36" s="79">
        <v>0.12580962479114532</v>
      </c>
      <c r="CO36" s="79">
        <v>0.1570826917886734</v>
      </c>
      <c r="CP36" s="79">
        <v>0.1422046571969986</v>
      </c>
      <c r="CQ36" s="79">
        <v>9.0653538703918457E-2</v>
      </c>
      <c r="CR36" s="79">
        <v>7.6836273074150085E-2</v>
      </c>
      <c r="CS36" s="79">
        <v>0.20058827102184296</v>
      </c>
      <c r="CT36" s="79">
        <v>0.26211088895797729</v>
      </c>
      <c r="CU36" s="79">
        <v>0.21349538862705231</v>
      </c>
      <c r="CV36" s="79">
        <v>0.21972735226154327</v>
      </c>
      <c r="CW36" s="79">
        <v>0.14154568314552307</v>
      </c>
      <c r="CX36" s="79">
        <v>0.14443139731884003</v>
      </c>
      <c r="CY36" s="79">
        <v>0.15572938323020935</v>
      </c>
      <c r="CZ36" s="79">
        <v>8.2144394516944885E-2</v>
      </c>
      <c r="DA36" s="79">
        <v>1.3059739023447037E-2</v>
      </c>
      <c r="DB36" s="79">
        <v>-2.4386314675211906E-2</v>
      </c>
      <c r="DC36" s="79">
        <v>6.8126872181892395E-2</v>
      </c>
      <c r="DD36" s="79">
        <v>0.12484356015920639</v>
      </c>
      <c r="DE36" s="79">
        <v>0.17123961448669434</v>
      </c>
      <c r="DF36" s="79">
        <v>0.12546010315418243</v>
      </c>
      <c r="DG36" s="79">
        <v>0.10498292744159698</v>
      </c>
      <c r="DH36" s="79">
        <v>0.19369006156921387</v>
      </c>
      <c r="DI36" s="79">
        <v>0.20356890559196472</v>
      </c>
      <c r="DJ36" s="79">
        <v>0.17906369268894196</v>
      </c>
      <c r="DK36" s="79">
        <v>0.17740102112293243</v>
      </c>
      <c r="DL36" s="79">
        <v>0.16498786211013794</v>
      </c>
      <c r="DM36" s="79">
        <v>0.19766578078269958</v>
      </c>
      <c r="DN36" s="79">
        <v>0.1795583963394165</v>
      </c>
      <c r="DO36" s="79">
        <v>0.12715993821620941</v>
      </c>
      <c r="DP36" s="79">
        <v>0.11265967786312103</v>
      </c>
      <c r="DQ36" s="79">
        <v>0.23608967661857605</v>
      </c>
      <c r="DR36" s="79">
        <v>0.29945483803749084</v>
      </c>
      <c r="DS36" s="79">
        <v>0.25208041071891785</v>
      </c>
      <c r="DT36" s="79">
        <v>0.26034238934516907</v>
      </c>
      <c r="DU36" s="79">
        <v>0.18229883909225464</v>
      </c>
      <c r="DV36" s="79">
        <v>0.18607893586158752</v>
      </c>
      <c r="DW36" s="79">
        <v>0.19664883613586426</v>
      </c>
      <c r="DX36" s="79">
        <v>0.12423829734325409</v>
      </c>
      <c r="DY36" s="79">
        <v>7.5478717684745789E-2</v>
      </c>
      <c r="DZ36" s="79">
        <v>3.8198862224817276E-2</v>
      </c>
      <c r="EA36" s="79">
        <v>0.12381384521722794</v>
      </c>
      <c r="EB36" s="79">
        <v>0.17420578002929688</v>
      </c>
      <c r="EC36" s="79">
        <v>0.22030630707740784</v>
      </c>
      <c r="ED36" s="79">
        <v>0.1761801689863205</v>
      </c>
      <c r="EE36" s="79">
        <v>0.17235167324542999</v>
      </c>
      <c r="EF36" s="79">
        <v>0.25608453154563904</v>
      </c>
      <c r="EG36" s="79">
        <v>0.26452216506004333</v>
      </c>
      <c r="EH36" s="79">
        <v>0.24017831683158875</v>
      </c>
      <c r="EI36" s="79">
        <v>0.23902998864650726</v>
      </c>
      <c r="EJ36" s="79">
        <v>0.22155502438545227</v>
      </c>
      <c r="EK36" s="79">
        <v>0.25626131892204285</v>
      </c>
      <c r="EL36" s="79">
        <v>0.23349125683307648</v>
      </c>
      <c r="EM36" s="79">
        <v>0.1798693984746933</v>
      </c>
      <c r="EN36" s="79">
        <v>0.16438299417495728</v>
      </c>
      <c r="EO36" s="79">
        <v>0.28734806180000305</v>
      </c>
      <c r="EP36" s="79">
        <v>0.35337358713150024</v>
      </c>
      <c r="EQ36" s="79">
        <v>0.30779105424880981</v>
      </c>
      <c r="ER36" s="79">
        <v>0.31898406147956848</v>
      </c>
      <c r="ES36" s="79">
        <v>0.24113990366458893</v>
      </c>
      <c r="ET36" s="79">
        <v>0.24621134996414185</v>
      </c>
      <c r="EU36" s="79">
        <v>0.2557300329208374</v>
      </c>
      <c r="EV36" s="79">
        <v>0.18501520156860352</v>
      </c>
      <c r="EW36" s="79">
        <v>56.859577178955078</v>
      </c>
      <c r="EX36" s="79">
        <v>55.877040863037109</v>
      </c>
      <c r="EY36" s="79">
        <v>55.124790191650391</v>
      </c>
      <c r="EZ36" s="79">
        <v>54.531368255615234</v>
      </c>
      <c r="FA36" s="79">
        <v>53.946731567382813</v>
      </c>
      <c r="FB36" s="79">
        <v>53.306514739990234</v>
      </c>
      <c r="FC36" s="79">
        <v>53.149299621582031</v>
      </c>
      <c r="FD36" s="79">
        <v>55.053905487060547</v>
      </c>
      <c r="FE36" s="79">
        <v>58.271526336669922</v>
      </c>
      <c r="FF36" s="79">
        <v>61.414546966552734</v>
      </c>
      <c r="FG36" s="79">
        <v>64.101554870605469</v>
      </c>
      <c r="FH36" s="79">
        <v>66.436752319335938</v>
      </c>
      <c r="FI36" s="79">
        <v>68.402687072753906</v>
      </c>
      <c r="FJ36" s="79">
        <v>69.866584777832031</v>
      </c>
      <c r="FK36" s="79">
        <v>70.838058471679688</v>
      </c>
      <c r="FL36" s="79">
        <v>71.174087524414063</v>
      </c>
      <c r="FM36" s="79">
        <v>70.932273864746094</v>
      </c>
      <c r="FN36" s="79">
        <v>69.882972717285156</v>
      </c>
      <c r="FO36" s="79">
        <v>67.609703063964844</v>
      </c>
      <c r="FP36" s="79">
        <v>64.430999755859375</v>
      </c>
      <c r="FQ36" s="79">
        <v>62.000022888183594</v>
      </c>
      <c r="FR36" s="79">
        <v>60.430770874023438</v>
      </c>
      <c r="FS36" s="79">
        <v>59.075984954833984</v>
      </c>
      <c r="FT36" s="79">
        <v>57.787631988525391</v>
      </c>
      <c r="FU36" s="79">
        <v>5.5293187499046326E-2</v>
      </c>
      <c r="FV36" s="79">
        <v>6.1454068869352341E-2</v>
      </c>
      <c r="FW36" s="79">
        <v>5.6728817522525787E-2</v>
      </c>
      <c r="FX36" s="79">
        <v>717.3636474609375</v>
      </c>
      <c r="FY36" s="79">
        <v>1</v>
      </c>
      <c r="FZ36" s="41"/>
      <c r="GA36" s="34"/>
      <c r="GB36" s="34"/>
    </row>
    <row r="37" spans="1:184" x14ac:dyDescent="0.25">
      <c r="A37" t="s">
        <v>186</v>
      </c>
      <c r="B37" t="s">
        <v>236</v>
      </c>
      <c r="C37" t="s">
        <v>2</v>
      </c>
      <c r="D37" t="s">
        <v>202</v>
      </c>
      <c r="E37" t="s">
        <v>205</v>
      </c>
      <c r="F37" t="s">
        <v>1</v>
      </c>
      <c r="G37" t="s">
        <v>1</v>
      </c>
      <c r="H37" s="79">
        <v>30297</v>
      </c>
      <c r="I37" s="79">
        <v>12.089460372924805</v>
      </c>
      <c r="J37" s="79">
        <v>10.590720176696777</v>
      </c>
      <c r="K37" s="79">
        <v>9.789586067199707</v>
      </c>
      <c r="L37" s="79">
        <v>9.4764776229858398</v>
      </c>
      <c r="M37" s="79">
        <v>9.7520685195922852</v>
      </c>
      <c r="N37" s="79">
        <v>10.72148609161377</v>
      </c>
      <c r="O37" s="79">
        <v>13.387914657592773</v>
      </c>
      <c r="P37" s="79">
        <v>15.306168556213379</v>
      </c>
      <c r="Q37" s="79">
        <v>14.451709747314453</v>
      </c>
      <c r="R37" s="79">
        <v>13.91041374206543</v>
      </c>
      <c r="S37" s="79">
        <v>13.25963306427002</v>
      </c>
      <c r="T37" s="79">
        <v>12.918523788452148</v>
      </c>
      <c r="U37" s="79">
        <v>12.881966590881348</v>
      </c>
      <c r="V37" s="79">
        <v>12.43842887878418</v>
      </c>
      <c r="W37" s="79">
        <v>12.205057144165039</v>
      </c>
      <c r="X37" s="79">
        <v>12.501543998718262</v>
      </c>
      <c r="Y37" s="79">
        <v>13.307989120483398</v>
      </c>
      <c r="Z37" s="79">
        <v>14.998357772827148</v>
      </c>
      <c r="AA37" s="79">
        <v>17.241777420043945</v>
      </c>
      <c r="AB37" s="79">
        <v>19.268651962280273</v>
      </c>
      <c r="AC37" s="79">
        <v>20.899864196777344</v>
      </c>
      <c r="AD37" s="79">
        <v>20.275836944580078</v>
      </c>
      <c r="AE37" s="79">
        <v>17.653173446655273</v>
      </c>
      <c r="AF37" s="79">
        <v>14.670900344848633</v>
      </c>
      <c r="AG37" s="79">
        <v>-1.1936502456665039</v>
      </c>
      <c r="AH37" s="79">
        <v>-1.0556347370147705</v>
      </c>
      <c r="AI37" s="79">
        <v>-0.79194444417953491</v>
      </c>
      <c r="AJ37" s="79">
        <v>-0.72566795349121094</v>
      </c>
      <c r="AK37" s="79">
        <v>-0.42173466086387634</v>
      </c>
      <c r="AL37" s="79">
        <v>-0.53273928165435791</v>
      </c>
      <c r="AM37" s="79">
        <v>-0.2141205370426178</v>
      </c>
      <c r="AN37" s="79">
        <v>-0.13136406242847443</v>
      </c>
      <c r="AO37" s="79">
        <v>-5.5672697722911835E-2</v>
      </c>
      <c r="AP37" s="79">
        <v>-6.3719794154167175E-2</v>
      </c>
      <c r="AQ37" s="79">
        <v>-9.7766414284706116E-2</v>
      </c>
      <c r="AR37" s="79">
        <v>-5.42900450527668E-2</v>
      </c>
      <c r="AS37" s="79">
        <v>-4.8096135258674622E-2</v>
      </c>
      <c r="AT37" s="79">
        <v>3.3680204302072525E-2</v>
      </c>
      <c r="AU37" s="79">
        <v>5.9226255863904953E-2</v>
      </c>
      <c r="AV37" s="79">
        <v>0.37269407510757446</v>
      </c>
      <c r="AW37" s="79">
        <v>0.6643902063369751</v>
      </c>
      <c r="AX37" s="79">
        <v>0.72007578611373901</v>
      </c>
      <c r="AY37" s="79">
        <v>0.80501252412796021</v>
      </c>
      <c r="AZ37" s="79">
        <v>0.77658838033676147</v>
      </c>
      <c r="BA37" s="79">
        <v>-6.9746710360050201E-2</v>
      </c>
      <c r="BB37" s="79">
        <v>-0.50538498163223267</v>
      </c>
      <c r="BC37" s="79">
        <v>-0.80107158422470093</v>
      </c>
      <c r="BD37" s="79">
        <v>-1.0045320987701416</v>
      </c>
      <c r="BE37" s="79">
        <v>-1.0349407196044922</v>
      </c>
      <c r="BF37" s="79">
        <v>-0.90878981351852417</v>
      </c>
      <c r="BG37" s="79">
        <v>-0.65992432832717896</v>
      </c>
      <c r="BH37" s="79">
        <v>-0.58684462308883667</v>
      </c>
      <c r="BI37" s="79">
        <v>-0.27809160947799683</v>
      </c>
      <c r="BJ37" s="79">
        <v>-0.37238660454750061</v>
      </c>
      <c r="BK37" s="79">
        <v>-4.3521076440811157E-2</v>
      </c>
      <c r="BL37" s="79">
        <v>2.9512636363506317E-2</v>
      </c>
      <c r="BM37" s="79">
        <v>0.11093805730342865</v>
      </c>
      <c r="BN37" s="79">
        <v>0.10065442323684692</v>
      </c>
      <c r="BO37" s="79">
        <v>6.2336936593055725E-2</v>
      </c>
      <c r="BP37" s="79">
        <v>9.1657951474189758E-2</v>
      </c>
      <c r="BQ37" s="79">
        <v>9.9900014698505402E-2</v>
      </c>
      <c r="BR37" s="79">
        <v>0.16867551207542419</v>
      </c>
      <c r="BS37" s="79">
        <v>0.1842176765203476</v>
      </c>
      <c r="BT37" s="79">
        <v>0.50288677215576172</v>
      </c>
      <c r="BU37" s="79">
        <v>0.79367977380752563</v>
      </c>
      <c r="BV37" s="79">
        <v>0.85716533660888672</v>
      </c>
      <c r="BW37" s="79">
        <v>0.94761025905609131</v>
      </c>
      <c r="BX37" s="79">
        <v>0.93928253650665283</v>
      </c>
      <c r="BY37" s="79">
        <v>0.10901986807584763</v>
      </c>
      <c r="BZ37" s="79">
        <v>-0.3211233913898468</v>
      </c>
      <c r="CA37" s="79">
        <v>-0.63037097454071045</v>
      </c>
      <c r="CB37" s="79">
        <v>-0.83841925859451294</v>
      </c>
      <c r="CC37" s="79">
        <v>-0.9250190258026123</v>
      </c>
      <c r="CD37" s="79">
        <v>-0.80708539485931396</v>
      </c>
      <c r="CE37" s="79">
        <v>-0.56848764419555664</v>
      </c>
      <c r="CF37" s="79">
        <v>-0.49069598317146301</v>
      </c>
      <c r="CG37" s="79">
        <v>-0.17860487103462219</v>
      </c>
      <c r="CH37" s="79">
        <v>-0.26132681965827942</v>
      </c>
      <c r="CI37" s="79">
        <v>7.4635587632656097E-2</v>
      </c>
      <c r="CJ37" s="79">
        <v>0.14093534648418427</v>
      </c>
      <c r="CK37" s="79">
        <v>0.2263321578502655</v>
      </c>
      <c r="CL37" s="79">
        <v>0.21449950337409973</v>
      </c>
      <c r="CM37" s="79">
        <v>0.17322403192520142</v>
      </c>
      <c r="CN37" s="79">
        <v>0.19274109601974487</v>
      </c>
      <c r="CO37" s="79">
        <v>0.20240169763565063</v>
      </c>
      <c r="CP37" s="79">
        <v>0.26217284798622131</v>
      </c>
      <c r="CQ37" s="79">
        <v>0.2707863450050354</v>
      </c>
      <c r="CR37" s="79">
        <v>0.59305787086486816</v>
      </c>
      <c r="CS37" s="79">
        <v>0.88322538137435913</v>
      </c>
      <c r="CT37" s="79">
        <v>0.95211309194564819</v>
      </c>
      <c r="CU37" s="79">
        <v>1.0463730096817017</v>
      </c>
      <c r="CV37" s="79">
        <v>1.0519640445709229</v>
      </c>
      <c r="CW37" s="79">
        <v>0.23283305764198303</v>
      </c>
      <c r="CX37" s="79">
        <v>-0.19350436329841614</v>
      </c>
      <c r="CY37" s="79">
        <v>-0.51214426755905151</v>
      </c>
      <c r="CZ37" s="79">
        <v>-0.72337007522583008</v>
      </c>
      <c r="DA37" s="79">
        <v>-0.81509733200073242</v>
      </c>
      <c r="DB37" s="79">
        <v>-0.70538097620010376</v>
      </c>
      <c r="DC37" s="79">
        <v>-0.47705093026161194</v>
      </c>
      <c r="DD37" s="79">
        <v>-0.39454737305641174</v>
      </c>
      <c r="DE37" s="79">
        <v>-7.9118132591247559E-2</v>
      </c>
      <c r="DF37" s="79">
        <v>-0.15026704967021942</v>
      </c>
      <c r="DG37" s="79">
        <v>0.19279225170612335</v>
      </c>
      <c r="DH37" s="79">
        <v>0.25235804915428162</v>
      </c>
      <c r="DI37" s="79">
        <v>0.34172627329826355</v>
      </c>
      <c r="DJ37" s="79">
        <v>0.32834458351135254</v>
      </c>
      <c r="DK37" s="79">
        <v>0.28411111235618591</v>
      </c>
      <c r="DL37" s="79">
        <v>0.29382422566413879</v>
      </c>
      <c r="DM37" s="79">
        <v>0.30490338802337646</v>
      </c>
      <c r="DN37" s="79">
        <v>0.35567018389701843</v>
      </c>
      <c r="DO37" s="79">
        <v>0.3573550283908844</v>
      </c>
      <c r="DP37" s="79">
        <v>0.68322896957397461</v>
      </c>
      <c r="DQ37" s="79">
        <v>0.97277098894119263</v>
      </c>
      <c r="DR37" s="79">
        <v>1.0470608472824097</v>
      </c>
      <c r="DS37" s="79">
        <v>1.145135760307312</v>
      </c>
      <c r="DT37" s="79">
        <v>1.1646455526351929</v>
      </c>
      <c r="DU37" s="79">
        <v>0.35664623975753784</v>
      </c>
      <c r="DV37" s="79">
        <v>-6.5885342657566071E-2</v>
      </c>
      <c r="DW37" s="79">
        <v>-0.39391756057739258</v>
      </c>
      <c r="DX37" s="79">
        <v>-0.60832089185714722</v>
      </c>
      <c r="DY37" s="79">
        <v>-0.65638786554336548</v>
      </c>
      <c r="DZ37" s="79">
        <v>-0.55853599309921265</v>
      </c>
      <c r="EA37" s="79">
        <v>-0.34503087401390076</v>
      </c>
      <c r="EB37" s="79">
        <v>-0.25572401285171509</v>
      </c>
      <c r="EC37" s="79">
        <v>6.4524911344051361E-2</v>
      </c>
      <c r="ED37" s="79">
        <v>1.0085629299283028E-2</v>
      </c>
      <c r="EE37" s="79">
        <v>0.3633916974067688</v>
      </c>
      <c r="EF37" s="79">
        <v>0.41323474049568176</v>
      </c>
      <c r="EG37" s="79">
        <v>0.50833702087402344</v>
      </c>
      <c r="EH37" s="79">
        <v>0.49271878600120544</v>
      </c>
      <c r="EI37" s="79">
        <v>0.44421446323394775</v>
      </c>
      <c r="EJ37" s="79">
        <v>0.43977224826812744</v>
      </c>
      <c r="EK37" s="79">
        <v>0.45289954543113708</v>
      </c>
      <c r="EL37" s="79">
        <v>0.4906654953956604</v>
      </c>
      <c r="EM37" s="79">
        <v>0.48234644532203674</v>
      </c>
      <c r="EN37" s="79">
        <v>0.81342166662216187</v>
      </c>
      <c r="EO37" s="79">
        <v>1.1020605564117432</v>
      </c>
      <c r="EP37" s="79">
        <v>1.1841503381729126</v>
      </c>
      <c r="EQ37" s="79">
        <v>1.2877335548400879</v>
      </c>
      <c r="ER37" s="79">
        <v>1.3273396492004395</v>
      </c>
      <c r="ES37" s="79">
        <v>0.53541284799575806</v>
      </c>
      <c r="ET37" s="79">
        <v>0.11837626248598099</v>
      </c>
      <c r="EU37" s="79">
        <v>-0.22321696579456329</v>
      </c>
      <c r="EV37" s="79">
        <v>-0.44220811128616333</v>
      </c>
      <c r="EW37" s="79">
        <v>56.523967742919922</v>
      </c>
      <c r="EX37" s="79">
        <v>55.68402099609375</v>
      </c>
      <c r="EY37" s="79">
        <v>55.092502593994141</v>
      </c>
      <c r="EZ37" s="79">
        <v>54.546401977539063</v>
      </c>
      <c r="FA37" s="79">
        <v>54.003818511962891</v>
      </c>
      <c r="FB37" s="79">
        <v>53.462390899658203</v>
      </c>
      <c r="FC37" s="79">
        <v>53.299625396728516</v>
      </c>
      <c r="FD37" s="79">
        <v>55.272979736328125</v>
      </c>
      <c r="FE37" s="79">
        <v>58.290576934814453</v>
      </c>
      <c r="FF37" s="79">
        <v>61.251579284667969</v>
      </c>
      <c r="FG37" s="79">
        <v>63.913627624511719</v>
      </c>
      <c r="FH37" s="79">
        <v>66.191070556640625</v>
      </c>
      <c r="FI37" s="79">
        <v>67.905357360839844</v>
      </c>
      <c r="FJ37" s="79">
        <v>69.256797790527344</v>
      </c>
      <c r="FK37" s="79">
        <v>70.167961120605469</v>
      </c>
      <c r="FL37" s="79">
        <v>70.282157897949219</v>
      </c>
      <c r="FM37" s="79">
        <v>69.539596557617188</v>
      </c>
      <c r="FN37" s="79">
        <v>68.058509826660156</v>
      </c>
      <c r="FO37" s="79">
        <v>65.783561706542969</v>
      </c>
      <c r="FP37" s="79">
        <v>62.662578582763672</v>
      </c>
      <c r="FQ37" s="79">
        <v>60.578346252441406</v>
      </c>
      <c r="FR37" s="79">
        <v>59.255870819091797</v>
      </c>
      <c r="FS37" s="79">
        <v>58.313953399658203</v>
      </c>
      <c r="FT37" s="79">
        <v>57.403388977050781</v>
      </c>
      <c r="FU37" s="79">
        <v>0.12891337275505066</v>
      </c>
      <c r="FV37" s="79">
        <v>0.15429596602916718</v>
      </c>
      <c r="FW37" s="79">
        <v>0.1343744695186615</v>
      </c>
      <c r="FX37" s="79">
        <v>3526.272705078125</v>
      </c>
      <c r="FY37" s="79">
        <v>1</v>
      </c>
      <c r="FZ37" s="41"/>
      <c r="GA37" s="34"/>
      <c r="GB37" s="34"/>
    </row>
    <row r="38" spans="1:184" x14ac:dyDescent="0.25">
      <c r="A38" t="s">
        <v>186</v>
      </c>
      <c r="B38" t="s">
        <v>236</v>
      </c>
      <c r="C38" t="s">
        <v>2</v>
      </c>
      <c r="D38" t="s">
        <v>202</v>
      </c>
      <c r="E38" t="s">
        <v>205</v>
      </c>
      <c r="F38" t="s">
        <v>178</v>
      </c>
      <c r="G38" t="s">
        <v>1</v>
      </c>
      <c r="H38" s="79">
        <v>21981</v>
      </c>
      <c r="I38" s="79">
        <v>7.8200116157531738</v>
      </c>
      <c r="J38" s="79">
        <v>6.7344875335693359</v>
      </c>
      <c r="K38" s="79">
        <v>6.1327199935913086</v>
      </c>
      <c r="L38" s="79">
        <v>5.898345947265625</v>
      </c>
      <c r="M38" s="79">
        <v>5.942286491394043</v>
      </c>
      <c r="N38" s="79">
        <v>6.4163427352905273</v>
      </c>
      <c r="O38" s="79">
        <v>7.8880109786987305</v>
      </c>
      <c r="P38" s="79">
        <v>9.3027334213256836</v>
      </c>
      <c r="Q38" s="79">
        <v>8.9273967742919922</v>
      </c>
      <c r="R38" s="79">
        <v>8.4702510833740234</v>
      </c>
      <c r="S38" s="79">
        <v>7.9884324073791504</v>
      </c>
      <c r="T38" s="79">
        <v>7.8341093063354492</v>
      </c>
      <c r="U38" s="79">
        <v>7.8792304992675781</v>
      </c>
      <c r="V38" s="79">
        <v>7.5516023635864258</v>
      </c>
      <c r="W38" s="79">
        <v>7.4199886322021484</v>
      </c>
      <c r="X38" s="79">
        <v>7.5451583862304688</v>
      </c>
      <c r="Y38" s="79">
        <v>8.0356674194335938</v>
      </c>
      <c r="Z38" s="79">
        <v>9.2032079696655273</v>
      </c>
      <c r="AA38" s="79">
        <v>10.833469390869141</v>
      </c>
      <c r="AB38" s="79">
        <v>12.222790718078613</v>
      </c>
      <c r="AC38" s="79">
        <v>13.460023880004883</v>
      </c>
      <c r="AD38" s="79">
        <v>13.054863929748535</v>
      </c>
      <c r="AE38" s="79">
        <v>11.489099502563477</v>
      </c>
      <c r="AF38" s="79">
        <v>9.5039138793945313</v>
      </c>
      <c r="AG38" s="79">
        <v>-0.93558543920516968</v>
      </c>
      <c r="AH38" s="79">
        <v>-0.86071199178695679</v>
      </c>
      <c r="AI38" s="79">
        <v>-0.69191539287567139</v>
      </c>
      <c r="AJ38" s="79">
        <v>-0.55974972248077393</v>
      </c>
      <c r="AK38" s="79">
        <v>-0.4201015830039978</v>
      </c>
      <c r="AL38" s="79">
        <v>-0.36595851182937622</v>
      </c>
      <c r="AM38" s="79">
        <v>-0.21559590101242065</v>
      </c>
      <c r="AN38" s="79">
        <v>-0.29877462983131409</v>
      </c>
      <c r="AO38" s="79">
        <v>-0.13719625771045685</v>
      </c>
      <c r="AP38" s="79">
        <v>-5.0416160374879837E-2</v>
      </c>
      <c r="AQ38" s="79">
        <v>-0.16676478087902069</v>
      </c>
      <c r="AR38" s="79">
        <v>-0.13934916257858276</v>
      </c>
      <c r="AS38" s="79">
        <v>-8.7270990014076233E-2</v>
      </c>
      <c r="AT38" s="79">
        <v>-9.7055964171886444E-2</v>
      </c>
      <c r="AU38" s="79">
        <v>1.9995080307126045E-2</v>
      </c>
      <c r="AV38" s="79">
        <v>0.19773192703723907</v>
      </c>
      <c r="AW38" s="79">
        <v>0.29382508993148804</v>
      </c>
      <c r="AX38" s="79">
        <v>0.39761155843734741</v>
      </c>
      <c r="AY38" s="79">
        <v>0.47654628753662109</v>
      </c>
      <c r="AZ38" s="79">
        <v>0.39645496010780334</v>
      </c>
      <c r="BA38" s="79">
        <v>-6.6084392368793488E-2</v>
      </c>
      <c r="BB38" s="79">
        <v>-0.56743597984313965</v>
      </c>
      <c r="BC38" s="79">
        <v>-0.84371978044509888</v>
      </c>
      <c r="BD38" s="79">
        <v>-0.95364922285079956</v>
      </c>
      <c r="BE38" s="79">
        <v>-0.82760906219482422</v>
      </c>
      <c r="BF38" s="79">
        <v>-0.76143932342529297</v>
      </c>
      <c r="BG38" s="79">
        <v>-0.60813498497009277</v>
      </c>
      <c r="BH38" s="79">
        <v>-0.48210999369621277</v>
      </c>
      <c r="BI38" s="79">
        <v>-0.34642070531845093</v>
      </c>
      <c r="BJ38" s="79">
        <v>-0.29192522168159485</v>
      </c>
      <c r="BK38" s="79">
        <v>-0.12744107842445374</v>
      </c>
      <c r="BL38" s="79">
        <v>-0.20767398178577423</v>
      </c>
      <c r="BM38" s="79">
        <v>-3.6740627139806747E-2</v>
      </c>
      <c r="BN38" s="79">
        <v>3.961712121963501E-2</v>
      </c>
      <c r="BO38" s="79">
        <v>-7.5959682464599609E-2</v>
      </c>
      <c r="BP38" s="79">
        <v>-5.7886693626642227E-2</v>
      </c>
      <c r="BQ38" s="79">
        <v>-1.1312231421470642E-2</v>
      </c>
      <c r="BR38" s="79">
        <v>-2.3282526060938835E-2</v>
      </c>
      <c r="BS38" s="79">
        <v>9.1634377837181091E-2</v>
      </c>
      <c r="BT38" s="79">
        <v>0.26771849393844604</v>
      </c>
      <c r="BU38" s="79">
        <v>0.36869120597839355</v>
      </c>
      <c r="BV38" s="79">
        <v>0.48089200258255005</v>
      </c>
      <c r="BW38" s="79">
        <v>0.56790900230407715</v>
      </c>
      <c r="BX38" s="79">
        <v>0.49496933817863464</v>
      </c>
      <c r="BY38" s="79">
        <v>4.8273980617523193E-2</v>
      </c>
      <c r="BZ38" s="79">
        <v>-0.45224803686141968</v>
      </c>
      <c r="CA38" s="79">
        <v>-0.73325580358505249</v>
      </c>
      <c r="CB38" s="79">
        <v>-0.83747947216033936</v>
      </c>
      <c r="CC38" s="79">
        <v>-0.75282496213912964</v>
      </c>
      <c r="CD38" s="79">
        <v>-0.69268333911895752</v>
      </c>
      <c r="CE38" s="79">
        <v>-0.55010890960693359</v>
      </c>
      <c r="CF38" s="79">
        <v>-0.42833694815635681</v>
      </c>
      <c r="CG38" s="79">
        <v>-0.29538953304290771</v>
      </c>
      <c r="CH38" s="79">
        <v>-0.2406499832868576</v>
      </c>
      <c r="CI38" s="79">
        <v>-6.6385321319103241E-2</v>
      </c>
      <c r="CJ38" s="79">
        <v>-0.14457796514034271</v>
      </c>
      <c r="CK38" s="79">
        <v>3.2834641635417938E-2</v>
      </c>
      <c r="CL38" s="79">
        <v>0.10197389870882034</v>
      </c>
      <c r="CM38" s="79">
        <v>-1.3068350031971931E-2</v>
      </c>
      <c r="CN38" s="79">
        <v>-1.4660349115729332E-3</v>
      </c>
      <c r="CO38" s="79">
        <v>4.1296575218439102E-2</v>
      </c>
      <c r="CP38" s="79">
        <v>2.7812732383608818E-2</v>
      </c>
      <c r="CQ38" s="79">
        <v>0.14125153422355652</v>
      </c>
      <c r="CR38" s="79">
        <v>0.31619095802307129</v>
      </c>
      <c r="CS38" s="79">
        <v>0.42054325342178345</v>
      </c>
      <c r="CT38" s="79">
        <v>0.53857177495956421</v>
      </c>
      <c r="CU38" s="79">
        <v>0.63118654489517212</v>
      </c>
      <c r="CV38" s="79">
        <v>0.56320011615753174</v>
      </c>
      <c r="CW38" s="79">
        <v>0.12747824192047119</v>
      </c>
      <c r="CX38" s="79">
        <v>-0.3724692165851593</v>
      </c>
      <c r="CY38" s="79">
        <v>-0.65674877166748047</v>
      </c>
      <c r="CZ38" s="79">
        <v>-0.75702065229415894</v>
      </c>
      <c r="DA38" s="79">
        <v>-0.67804086208343506</v>
      </c>
      <c r="DB38" s="79">
        <v>-0.62392735481262207</v>
      </c>
      <c r="DC38" s="79">
        <v>-0.49208283424377441</v>
      </c>
      <c r="DD38" s="79">
        <v>-0.37456390261650085</v>
      </c>
      <c r="DE38" s="79">
        <v>-0.2443583756685257</v>
      </c>
      <c r="DF38" s="79">
        <v>-0.18937474489212036</v>
      </c>
      <c r="DG38" s="79">
        <v>-5.329563282430172E-3</v>
      </c>
      <c r="DH38" s="79">
        <v>-8.1481941044330597E-2</v>
      </c>
      <c r="DI38" s="79">
        <v>0.10240990668535233</v>
      </c>
      <c r="DJ38" s="79">
        <v>0.16433067619800568</v>
      </c>
      <c r="DK38" s="79">
        <v>4.9822982400655746E-2</v>
      </c>
      <c r="DL38" s="79">
        <v>5.495462566614151E-2</v>
      </c>
      <c r="DM38" s="79">
        <v>9.3905381858348846E-2</v>
      </c>
      <c r="DN38" s="79">
        <v>7.8907988965511322E-2</v>
      </c>
      <c r="DO38" s="79">
        <v>0.19086869060993195</v>
      </c>
      <c r="DP38" s="79">
        <v>0.36466342210769653</v>
      </c>
      <c r="DQ38" s="79">
        <v>0.47239530086517334</v>
      </c>
      <c r="DR38" s="79">
        <v>0.59625154733657837</v>
      </c>
      <c r="DS38" s="79">
        <v>0.69446408748626709</v>
      </c>
      <c r="DT38" s="79">
        <v>0.63143086433410645</v>
      </c>
      <c r="DU38" s="79">
        <v>0.20668250322341919</v>
      </c>
      <c r="DV38" s="79">
        <v>-0.29269039630889893</v>
      </c>
      <c r="DW38" s="79">
        <v>-0.58024173974990845</v>
      </c>
      <c r="DX38" s="79">
        <v>-0.67656183242797852</v>
      </c>
      <c r="DY38" s="79">
        <v>-0.5700644850730896</v>
      </c>
      <c r="DZ38" s="79">
        <v>-0.52465468645095825</v>
      </c>
      <c r="EA38" s="79">
        <v>-0.4083024263381958</v>
      </c>
      <c r="EB38" s="79">
        <v>-0.2969241738319397</v>
      </c>
      <c r="EC38" s="79">
        <v>-0.17067748308181763</v>
      </c>
      <c r="ED38" s="79">
        <v>-0.11534146219491959</v>
      </c>
      <c r="EE38" s="79">
        <v>8.2825258374214172E-2</v>
      </c>
      <c r="EF38" s="79">
        <v>9.6186939626932144E-3</v>
      </c>
      <c r="EG38" s="79">
        <v>0.20286554098129272</v>
      </c>
      <c r="EH38" s="79">
        <v>0.25436395406723022</v>
      </c>
      <c r="EI38" s="79">
        <v>0.14062806963920593</v>
      </c>
      <c r="EJ38" s="79">
        <v>0.13641709089279175</v>
      </c>
      <c r="EK38" s="79">
        <v>0.16986414790153503</v>
      </c>
      <c r="EL38" s="79">
        <v>0.15268142521381378</v>
      </c>
      <c r="EM38" s="79">
        <v>0.26250797510147095</v>
      </c>
      <c r="EN38" s="79">
        <v>0.4346500039100647</v>
      </c>
      <c r="EO38" s="79">
        <v>0.54726141691207886</v>
      </c>
      <c r="EP38" s="79">
        <v>0.67953199148178101</v>
      </c>
      <c r="EQ38" s="79">
        <v>0.78582680225372314</v>
      </c>
      <c r="ER38" s="79">
        <v>0.72994530200958252</v>
      </c>
      <c r="ES38" s="79">
        <v>0.32104086875915527</v>
      </c>
      <c r="ET38" s="79">
        <v>-0.17750246822834015</v>
      </c>
      <c r="EU38" s="79">
        <v>-0.46977773308753967</v>
      </c>
      <c r="EV38" s="79">
        <v>-0.56039208173751831</v>
      </c>
      <c r="EW38" s="79">
        <v>56.298995971679688</v>
      </c>
      <c r="EX38" s="79">
        <v>55.594005584716797</v>
      </c>
      <c r="EY38" s="79">
        <v>55.165683746337891</v>
      </c>
      <c r="EZ38" s="79">
        <v>54.648780822753906</v>
      </c>
      <c r="FA38" s="79">
        <v>54.246486663818359</v>
      </c>
      <c r="FB38" s="79">
        <v>53.923271179199219</v>
      </c>
      <c r="FC38" s="79">
        <v>53.812458038330078</v>
      </c>
      <c r="FD38" s="79">
        <v>55.750263214111328</v>
      </c>
      <c r="FE38" s="79">
        <v>58.504268646240234</v>
      </c>
      <c r="FF38" s="79">
        <v>61.25433349609375</v>
      </c>
      <c r="FG38" s="79">
        <v>63.700580596923828</v>
      </c>
      <c r="FH38" s="79">
        <v>65.864471435546875</v>
      </c>
      <c r="FI38" s="79">
        <v>67.481124877929688</v>
      </c>
      <c r="FJ38" s="79">
        <v>68.680595397949219</v>
      </c>
      <c r="FK38" s="79">
        <v>69.408073425292969</v>
      </c>
      <c r="FL38" s="79">
        <v>69.210716247558594</v>
      </c>
      <c r="FM38" s="79">
        <v>68.235015869140625</v>
      </c>
      <c r="FN38" s="79">
        <v>66.688690185546875</v>
      </c>
      <c r="FO38" s="79">
        <v>64.296875</v>
      </c>
      <c r="FP38" s="79">
        <v>61.462581634521484</v>
      </c>
      <c r="FQ38" s="79">
        <v>59.652076721191406</v>
      </c>
      <c r="FR38" s="79">
        <v>58.548065185546875</v>
      </c>
      <c r="FS38" s="79">
        <v>57.795967102050781</v>
      </c>
      <c r="FT38" s="79">
        <v>57.039073944091797</v>
      </c>
      <c r="FU38" s="79">
        <v>7.5244791805744171E-2</v>
      </c>
      <c r="FV38" s="79">
        <v>9.1497160494327545E-2</v>
      </c>
      <c r="FW38" s="79">
        <v>7.8550949692726135E-2</v>
      </c>
      <c r="FX38" s="79">
        <v>2820</v>
      </c>
      <c r="FY38" s="79">
        <v>1</v>
      </c>
      <c r="FZ38" s="41"/>
      <c r="GA38" s="34"/>
      <c r="GB38" s="34"/>
    </row>
    <row r="39" spans="1:184" x14ac:dyDescent="0.25">
      <c r="A39" t="s">
        <v>186</v>
      </c>
      <c r="B39" t="s">
        <v>236</v>
      </c>
      <c r="C39" t="s">
        <v>2</v>
      </c>
      <c r="D39" t="s">
        <v>202</v>
      </c>
      <c r="E39" t="s">
        <v>205</v>
      </c>
      <c r="F39" t="s">
        <v>179</v>
      </c>
      <c r="G39" t="s">
        <v>1</v>
      </c>
      <c r="H39" s="79">
        <v>977</v>
      </c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  <c r="DC39" s="79"/>
      <c r="DD39" s="79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9"/>
      <c r="DQ39" s="79"/>
      <c r="DR39" s="79"/>
      <c r="DS39" s="79"/>
      <c r="DT39" s="79"/>
      <c r="DU39" s="79"/>
      <c r="DV39" s="79"/>
      <c r="DW39" s="79"/>
      <c r="DX39" s="79"/>
      <c r="DY39" s="79"/>
      <c r="DZ39" s="79"/>
      <c r="EA39" s="79"/>
      <c r="EB39" s="79"/>
      <c r="EC39" s="79"/>
      <c r="ED39" s="79"/>
      <c r="EE39" s="79"/>
      <c r="EF39" s="79"/>
      <c r="EG39" s="79"/>
      <c r="EH39" s="79"/>
      <c r="EI39" s="79"/>
      <c r="EJ39" s="79"/>
      <c r="EK39" s="79"/>
      <c r="EL39" s="79"/>
      <c r="EM39" s="79"/>
      <c r="EN39" s="79"/>
      <c r="EO39" s="79"/>
      <c r="EP39" s="79"/>
      <c r="EQ39" s="79"/>
      <c r="ER39" s="79"/>
      <c r="ES39" s="79"/>
      <c r="ET39" s="79"/>
      <c r="EU39" s="79"/>
      <c r="EV39" s="79"/>
      <c r="EW39" s="79"/>
      <c r="EX39" s="79"/>
      <c r="EY39" s="79"/>
      <c r="EZ39" s="79"/>
      <c r="FA39" s="79"/>
      <c r="FB39" s="79"/>
      <c r="FC39" s="79"/>
      <c r="FD39" s="79"/>
      <c r="FE39" s="79"/>
      <c r="FF39" s="79"/>
      <c r="FG39" s="79"/>
      <c r="FH39" s="79"/>
      <c r="FI39" s="79"/>
      <c r="FJ39" s="79"/>
      <c r="FK39" s="79"/>
      <c r="FL39" s="79"/>
      <c r="FM39" s="79"/>
      <c r="FN39" s="79"/>
      <c r="FO39" s="79"/>
      <c r="FP39" s="79"/>
      <c r="FQ39" s="79"/>
      <c r="FR39" s="79"/>
      <c r="FS39" s="79"/>
      <c r="FT39" s="79"/>
      <c r="FU39" s="79"/>
      <c r="FV39" s="79"/>
      <c r="FW39" s="79"/>
      <c r="FX39" s="79">
        <v>42.227272033691406</v>
      </c>
      <c r="FY39" s="79">
        <v>0</v>
      </c>
      <c r="FZ39" s="41"/>
      <c r="GA39" s="34"/>
      <c r="GB39" s="34"/>
    </row>
    <row r="40" spans="1:184" x14ac:dyDescent="0.25">
      <c r="A40" t="s">
        <v>186</v>
      </c>
      <c r="B40" t="s">
        <v>236</v>
      </c>
      <c r="C40" t="s">
        <v>2</v>
      </c>
      <c r="D40" t="s">
        <v>202</v>
      </c>
      <c r="E40" t="s">
        <v>205</v>
      </c>
      <c r="F40" t="s">
        <v>180</v>
      </c>
      <c r="G40" t="s">
        <v>1</v>
      </c>
      <c r="H40" s="79">
        <v>527</v>
      </c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79"/>
      <c r="EE40" s="79"/>
      <c r="EF40" s="79"/>
      <c r="EG40" s="79"/>
      <c r="EH40" s="79"/>
      <c r="EI40" s="79"/>
      <c r="EJ40" s="79"/>
      <c r="EK40" s="79"/>
      <c r="EL40" s="79"/>
      <c r="EM40" s="79"/>
      <c r="EN40" s="79"/>
      <c r="EO40" s="79"/>
      <c r="EP40" s="79"/>
      <c r="EQ40" s="79"/>
      <c r="ER40" s="79"/>
      <c r="ES40" s="79"/>
      <c r="ET40" s="79"/>
      <c r="EU40" s="79"/>
      <c r="EV40" s="79"/>
      <c r="EW40" s="79"/>
      <c r="EX40" s="79"/>
      <c r="EY40" s="79"/>
      <c r="EZ40" s="79"/>
      <c r="FA40" s="79"/>
      <c r="FB40" s="79"/>
      <c r="FC40" s="79"/>
      <c r="FD40" s="79"/>
      <c r="FE40" s="79"/>
      <c r="FF40" s="79"/>
      <c r="FG40" s="79"/>
      <c r="FH40" s="79"/>
      <c r="FI40" s="79"/>
      <c r="FJ40" s="79"/>
      <c r="FK40" s="79"/>
      <c r="FL40" s="79"/>
      <c r="FM40" s="79"/>
      <c r="FN40" s="79"/>
      <c r="FO40" s="79"/>
      <c r="FP40" s="79"/>
      <c r="FQ40" s="79"/>
      <c r="FR40" s="79"/>
      <c r="FS40" s="79"/>
      <c r="FT40" s="79"/>
      <c r="FU40" s="79"/>
      <c r="FV40" s="79"/>
      <c r="FW40" s="79"/>
      <c r="FX40" s="79">
        <v>81.727272033691406</v>
      </c>
      <c r="FY40" s="79">
        <v>0</v>
      </c>
      <c r="FZ40" s="41"/>
      <c r="GA40" s="34"/>
      <c r="GB40" s="34"/>
    </row>
    <row r="41" spans="1:184" x14ac:dyDescent="0.25">
      <c r="A41" t="s">
        <v>186</v>
      </c>
      <c r="B41" t="s">
        <v>236</v>
      </c>
      <c r="C41" t="s">
        <v>2</v>
      </c>
      <c r="D41" t="s">
        <v>202</v>
      </c>
      <c r="E41" t="s">
        <v>205</v>
      </c>
      <c r="F41" t="s">
        <v>181</v>
      </c>
      <c r="G41" t="s">
        <v>1</v>
      </c>
      <c r="H41" s="79">
        <v>223</v>
      </c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  <c r="EZ41" s="79"/>
      <c r="FA41" s="79"/>
      <c r="FB41" s="79"/>
      <c r="FC41" s="79"/>
      <c r="FD41" s="79"/>
      <c r="FE41" s="79"/>
      <c r="FF41" s="79"/>
      <c r="FG41" s="79"/>
      <c r="FH41" s="79"/>
      <c r="FI41" s="79"/>
      <c r="FJ41" s="79"/>
      <c r="FK41" s="79"/>
      <c r="FL41" s="79"/>
      <c r="FM41" s="79"/>
      <c r="FN41" s="79"/>
      <c r="FO41" s="79"/>
      <c r="FP41" s="79"/>
      <c r="FQ41" s="79"/>
      <c r="FR41" s="79"/>
      <c r="FS41" s="79"/>
      <c r="FT41" s="79"/>
      <c r="FU41" s="79"/>
      <c r="FV41" s="79"/>
      <c r="FW41" s="79"/>
      <c r="FX41" s="79">
        <v>8.1818180084228516</v>
      </c>
      <c r="FY41" s="79">
        <v>0</v>
      </c>
      <c r="FZ41" s="41"/>
      <c r="GA41" s="34"/>
      <c r="GB41" s="34"/>
    </row>
    <row r="42" spans="1:184" x14ac:dyDescent="0.25">
      <c r="A42" t="s">
        <v>186</v>
      </c>
      <c r="B42" t="s">
        <v>236</v>
      </c>
      <c r="C42" t="s">
        <v>2</v>
      </c>
      <c r="D42" t="s">
        <v>202</v>
      </c>
      <c r="E42" t="s">
        <v>205</v>
      </c>
      <c r="F42" t="s">
        <v>182</v>
      </c>
      <c r="G42" t="s">
        <v>1</v>
      </c>
      <c r="H42" s="79">
        <v>2520</v>
      </c>
      <c r="I42" s="79">
        <v>1.0281230211257935</v>
      </c>
      <c r="J42" s="79">
        <v>0.91898703575134277</v>
      </c>
      <c r="K42" s="79">
        <v>0.85430306196212769</v>
      </c>
      <c r="L42" s="79">
        <v>0.83826220035552979</v>
      </c>
      <c r="M42" s="79">
        <v>0.9051213264465332</v>
      </c>
      <c r="N42" s="79">
        <v>1.0500050783157349</v>
      </c>
      <c r="O42" s="79">
        <v>1.3182414770126343</v>
      </c>
      <c r="P42" s="79">
        <v>1.5378787517547607</v>
      </c>
      <c r="Q42" s="79">
        <v>1.3480298519134521</v>
      </c>
      <c r="R42" s="79">
        <v>1.3408998250961304</v>
      </c>
      <c r="S42" s="79">
        <v>1.3121066093444824</v>
      </c>
      <c r="T42" s="79">
        <v>1.2655899524688721</v>
      </c>
      <c r="U42" s="79">
        <v>1.2105575799942017</v>
      </c>
      <c r="V42" s="79">
        <v>1.1988844871520996</v>
      </c>
      <c r="W42" s="79">
        <v>1.1593124866485596</v>
      </c>
      <c r="X42" s="79">
        <v>1.2063509225845337</v>
      </c>
      <c r="Y42" s="79">
        <v>1.2686154842376709</v>
      </c>
      <c r="Z42" s="79">
        <v>1.3710058927536011</v>
      </c>
      <c r="AA42" s="79">
        <v>1.545484185218811</v>
      </c>
      <c r="AB42" s="79">
        <v>1.7116518020629883</v>
      </c>
      <c r="AC42" s="79">
        <v>1.8232671022415161</v>
      </c>
      <c r="AD42" s="79">
        <v>1.7689714431762695</v>
      </c>
      <c r="AE42" s="79">
        <v>1.5499444007873535</v>
      </c>
      <c r="AF42" s="79">
        <v>1.2683155536651611</v>
      </c>
      <c r="AG42" s="79">
        <v>-0.14162284135818481</v>
      </c>
      <c r="AH42" s="79">
        <v>-0.14651189744472504</v>
      </c>
      <c r="AI42" s="79">
        <v>-0.14553540945053101</v>
      </c>
      <c r="AJ42" s="79">
        <v>-9.6665196120738983E-2</v>
      </c>
      <c r="AK42" s="79">
        <v>-4.3281100690364838E-2</v>
      </c>
      <c r="AL42" s="79">
        <v>-9.6446424722671509E-2</v>
      </c>
      <c r="AM42" s="79">
        <v>-1.9712520763278008E-2</v>
      </c>
      <c r="AN42" s="79">
        <v>-3.4263111650943756E-2</v>
      </c>
      <c r="AO42" s="79">
        <v>-0.15042504668235779</v>
      </c>
      <c r="AP42" s="79">
        <v>-5.2598651498556137E-2</v>
      </c>
      <c r="AQ42" s="79">
        <v>1.3353732414543629E-2</v>
      </c>
      <c r="AR42" s="79">
        <v>-2.2660840302705765E-2</v>
      </c>
      <c r="AS42" s="79">
        <v>-9.8880622535943985E-3</v>
      </c>
      <c r="AT42" s="79">
        <v>-4.6080518513917923E-3</v>
      </c>
      <c r="AU42" s="79">
        <v>-2.3906148970127106E-2</v>
      </c>
      <c r="AV42" s="79">
        <v>1.1098809540271759E-2</v>
      </c>
      <c r="AW42" s="79">
        <v>3.9863055571913719E-3</v>
      </c>
      <c r="AX42" s="79">
        <v>-5.8625947684049606E-2</v>
      </c>
      <c r="AY42" s="79">
        <v>1.9700489938259125E-2</v>
      </c>
      <c r="AZ42" s="79">
        <v>-5.6859841570258141E-3</v>
      </c>
      <c r="BA42" s="79">
        <v>-0.12274787575006485</v>
      </c>
      <c r="BB42" s="79">
        <v>-0.13236741721630096</v>
      </c>
      <c r="BC42" s="79">
        <v>-4.3633714318275452E-2</v>
      </c>
      <c r="BD42" s="79">
        <v>-0.10092375427484512</v>
      </c>
      <c r="BE42" s="79">
        <v>-9.6987292170524597E-2</v>
      </c>
      <c r="BF42" s="79">
        <v>-0.10385830700397491</v>
      </c>
      <c r="BG42" s="79">
        <v>-0.10482322424650192</v>
      </c>
      <c r="BH42" s="79">
        <v>-6.3095688819885254E-2</v>
      </c>
      <c r="BI42" s="79">
        <v>-8.3382604643702507E-3</v>
      </c>
      <c r="BJ42" s="79">
        <v>-5.9341587126255035E-2</v>
      </c>
      <c r="BK42" s="79">
        <v>2.4269919842481613E-2</v>
      </c>
      <c r="BL42" s="79">
        <v>1.8178125843405724E-2</v>
      </c>
      <c r="BM42" s="79">
        <v>-9.7020111978054047E-2</v>
      </c>
      <c r="BN42" s="79">
        <v>-5.3535383194684982E-3</v>
      </c>
      <c r="BO42" s="79">
        <v>5.6918025016784668E-2</v>
      </c>
      <c r="BP42" s="79">
        <v>2.008412778377533E-2</v>
      </c>
      <c r="BQ42" s="79">
        <v>3.0285466462373734E-2</v>
      </c>
      <c r="BR42" s="79">
        <v>3.4697476774454117E-2</v>
      </c>
      <c r="BS42" s="79">
        <v>1.6837460920214653E-2</v>
      </c>
      <c r="BT42" s="79">
        <v>5.0938580185174942E-2</v>
      </c>
      <c r="BU42" s="79">
        <v>4.33303602039814E-2</v>
      </c>
      <c r="BV42" s="79">
        <v>-1.3746675103902817E-2</v>
      </c>
      <c r="BW42" s="79">
        <v>6.4666323363780975E-2</v>
      </c>
      <c r="BX42" s="79">
        <v>4.1469484567642212E-2</v>
      </c>
      <c r="BY42" s="79">
        <v>-7.0961035788059235E-2</v>
      </c>
      <c r="BZ42" s="79">
        <v>-7.9828158020973206E-2</v>
      </c>
      <c r="CA42" s="79">
        <v>6.3877645879983902E-3</v>
      </c>
      <c r="CB42" s="79">
        <v>-4.7539986670017242E-2</v>
      </c>
      <c r="CC42" s="79">
        <v>-6.6072843968868256E-2</v>
      </c>
      <c r="CD42" s="79">
        <v>-7.4316553771495819E-2</v>
      </c>
      <c r="CE42" s="79">
        <v>-7.6626084744930267E-2</v>
      </c>
      <c r="CF42" s="79">
        <v>-3.9845556020736694E-2</v>
      </c>
      <c r="CG42" s="79">
        <v>1.5863044187426567E-2</v>
      </c>
      <c r="CH42" s="79">
        <v>-3.3642888069152832E-2</v>
      </c>
      <c r="CI42" s="79">
        <v>5.4732024669647217E-2</v>
      </c>
      <c r="CJ42" s="79">
        <v>5.4498765617609024E-2</v>
      </c>
      <c r="CK42" s="79">
        <v>-6.0032021254301071E-2</v>
      </c>
      <c r="CL42" s="79">
        <v>2.7368282899260521E-2</v>
      </c>
      <c r="CM42" s="79">
        <v>8.7090522050857544E-2</v>
      </c>
      <c r="CN42" s="79">
        <v>4.9689162522554398E-2</v>
      </c>
      <c r="CO42" s="79">
        <v>5.8109529316425323E-2</v>
      </c>
      <c r="CP42" s="79">
        <v>6.1920363456010818E-2</v>
      </c>
      <c r="CQ42" s="79">
        <v>4.5056361705064774E-2</v>
      </c>
      <c r="CR42" s="79">
        <v>7.8531481325626373E-2</v>
      </c>
      <c r="CS42" s="79">
        <v>7.0579931139945984E-2</v>
      </c>
      <c r="CT42" s="79">
        <v>1.7336573451757431E-2</v>
      </c>
      <c r="CU42" s="79">
        <v>9.5809526741504669E-2</v>
      </c>
      <c r="CV42" s="79">
        <v>7.4129216372966766E-2</v>
      </c>
      <c r="CW42" s="79">
        <v>-3.5093627870082855E-2</v>
      </c>
      <c r="CX42" s="79">
        <v>-4.3439630419015884E-2</v>
      </c>
      <c r="CY42" s="79">
        <v>4.1032489389181137E-2</v>
      </c>
      <c r="CZ42" s="79">
        <v>-1.0566551238298416E-2</v>
      </c>
      <c r="DA42" s="79">
        <v>-3.5158395767211914E-2</v>
      </c>
      <c r="DB42" s="79">
        <v>-4.4774800539016724E-2</v>
      </c>
      <c r="DC42" s="79">
        <v>-4.8428948968648911E-2</v>
      </c>
      <c r="DD42" s="79">
        <v>-1.6595421358942986E-2</v>
      </c>
      <c r="DE42" s="79">
        <v>4.0064349770545959E-2</v>
      </c>
      <c r="DF42" s="79">
        <v>-7.9441899433732033E-3</v>
      </c>
      <c r="DG42" s="79">
        <v>8.5194125771522522E-2</v>
      </c>
      <c r="DH42" s="79">
        <v>9.0819403529167175E-2</v>
      </c>
      <c r="DI42" s="79">
        <v>-2.3043926805257797E-2</v>
      </c>
      <c r="DJ42" s="79">
        <v>6.0090105980634689E-2</v>
      </c>
      <c r="DK42" s="79">
        <v>0.11726301908493042</v>
      </c>
      <c r="DL42" s="79">
        <v>7.9294197261333466E-2</v>
      </c>
      <c r="DM42" s="79">
        <v>8.5933595895767212E-2</v>
      </c>
      <c r="DN42" s="79">
        <v>8.9143253862857819E-2</v>
      </c>
      <c r="DO42" s="79">
        <v>7.3275260627269745E-2</v>
      </c>
      <c r="DP42" s="79">
        <v>0.1061243861913681</v>
      </c>
      <c r="DQ42" s="79">
        <v>9.7829505801200867E-2</v>
      </c>
      <c r="DR42" s="79">
        <v>4.8419822007417679E-2</v>
      </c>
      <c r="DS42" s="79">
        <v>0.12695272266864777</v>
      </c>
      <c r="DT42" s="79">
        <v>0.10678894817829132</v>
      </c>
      <c r="DU42" s="79">
        <v>7.7378074638545513E-4</v>
      </c>
      <c r="DV42" s="79">
        <v>-7.051100954413414E-3</v>
      </c>
      <c r="DW42" s="79">
        <v>7.5677216053009033E-2</v>
      </c>
      <c r="DX42" s="79">
        <v>2.6406882330775261E-2</v>
      </c>
      <c r="DY42" s="79">
        <v>9.4771599397063255E-3</v>
      </c>
      <c r="DZ42" s="79">
        <v>-2.1212033461779356E-3</v>
      </c>
      <c r="EA42" s="79">
        <v>-7.7167605049908161E-3</v>
      </c>
      <c r="EB42" s="79">
        <v>1.6974082216620445E-2</v>
      </c>
      <c r="EC42" s="79">
        <v>7.5007185339927673E-2</v>
      </c>
      <c r="ED42" s="79">
        <v>2.9160648584365845E-2</v>
      </c>
      <c r="EE42" s="79">
        <v>0.12917657196521759</v>
      </c>
      <c r="EF42" s="79">
        <v>0.1432606428861618</v>
      </c>
      <c r="EG42" s="79">
        <v>3.0361006036400795E-2</v>
      </c>
      <c r="EH42" s="79">
        <v>0.10733521729707718</v>
      </c>
      <c r="EI42" s="79">
        <v>0.16082730889320374</v>
      </c>
      <c r="EJ42" s="79">
        <v>0.12203916162252426</v>
      </c>
      <c r="EK42" s="79">
        <v>0.12610712647438049</v>
      </c>
      <c r="EL42" s="79">
        <v>0.12844878435134888</v>
      </c>
      <c r="EM42" s="79">
        <v>0.11401887238025665</v>
      </c>
      <c r="EN42" s="79">
        <v>0.14596416056156158</v>
      </c>
      <c r="EO42" s="79">
        <v>0.13717356324195862</v>
      </c>
      <c r="EP42" s="79">
        <v>9.3299098312854767E-2</v>
      </c>
      <c r="EQ42" s="79">
        <v>0.17191857099533081</v>
      </c>
      <c r="ER42" s="79">
        <v>0.15394441783428192</v>
      </c>
      <c r="ES42" s="79">
        <v>5.2560623735189438E-2</v>
      </c>
      <c r="ET42" s="79">
        <v>4.5488156378269196E-2</v>
      </c>
      <c r="EU42" s="79">
        <v>0.12569870054721832</v>
      </c>
      <c r="EV42" s="79">
        <v>7.9790651798248291E-2</v>
      </c>
      <c r="EW42" s="79">
        <v>54.193408966064453</v>
      </c>
      <c r="EX42" s="79">
        <v>53.425308227539063</v>
      </c>
      <c r="EY42" s="79">
        <v>52.615657806396484</v>
      </c>
      <c r="EZ42" s="79">
        <v>51.998424530029297</v>
      </c>
      <c r="FA42" s="79">
        <v>51.333503723144531</v>
      </c>
      <c r="FB42" s="79">
        <v>50.774505615234375</v>
      </c>
      <c r="FC42" s="79">
        <v>50.838462829589844</v>
      </c>
      <c r="FD42" s="79">
        <v>52.824111938476563</v>
      </c>
      <c r="FE42" s="79">
        <v>56.133937835693359</v>
      </c>
      <c r="FF42" s="79">
        <v>59.091796875</v>
      </c>
      <c r="FG42" s="79">
        <v>62.126476287841797</v>
      </c>
      <c r="FH42" s="79">
        <v>65.22686767578125</v>
      </c>
      <c r="FI42" s="79">
        <v>67.609893798828125</v>
      </c>
      <c r="FJ42" s="79">
        <v>69.294891357421875</v>
      </c>
      <c r="FK42" s="79">
        <v>70.403038024902344</v>
      </c>
      <c r="FL42" s="79">
        <v>70.215476989746094</v>
      </c>
      <c r="FM42" s="79">
        <v>69.138526916503906</v>
      </c>
      <c r="FN42" s="79">
        <v>67.288352966308594</v>
      </c>
      <c r="FO42" s="79">
        <v>65.121810913085938</v>
      </c>
      <c r="FP42" s="79">
        <v>61.586681365966797</v>
      </c>
      <c r="FQ42" s="79">
        <v>58.897804260253906</v>
      </c>
      <c r="FR42" s="79">
        <v>57.420886993408203</v>
      </c>
      <c r="FS42" s="79">
        <v>56.206348419189453</v>
      </c>
      <c r="FT42" s="79">
        <v>55.253654479980469</v>
      </c>
      <c r="FU42" s="79">
        <v>4.0216989815235138E-2</v>
      </c>
      <c r="FV42" s="79">
        <v>4.9374260008335114E-2</v>
      </c>
      <c r="FW42" s="79">
        <v>4.0499228984117508E-2</v>
      </c>
      <c r="FX42" s="79">
        <v>259.59091186523438</v>
      </c>
      <c r="FY42" s="79">
        <v>1</v>
      </c>
      <c r="FZ42" s="41"/>
      <c r="GA42" s="34"/>
      <c r="GB42" s="34"/>
    </row>
    <row r="43" spans="1:184" x14ac:dyDescent="0.25">
      <c r="A43" t="s">
        <v>186</v>
      </c>
      <c r="B43" t="s">
        <v>236</v>
      </c>
      <c r="C43" t="s">
        <v>2</v>
      </c>
      <c r="D43" t="s">
        <v>202</v>
      </c>
      <c r="E43" t="s">
        <v>205</v>
      </c>
      <c r="F43" t="s">
        <v>183</v>
      </c>
      <c r="G43" t="s">
        <v>1</v>
      </c>
      <c r="H43" s="79">
        <v>2192</v>
      </c>
      <c r="I43" s="79">
        <v>1.1446287631988525</v>
      </c>
      <c r="J43" s="79">
        <v>1.0323256254196167</v>
      </c>
      <c r="K43" s="79">
        <v>0.95770341157913208</v>
      </c>
      <c r="L43" s="79">
        <v>0.92406469583511353</v>
      </c>
      <c r="M43" s="79">
        <v>0.99895966053009033</v>
      </c>
      <c r="N43" s="79">
        <v>1.1527464389801025</v>
      </c>
      <c r="O43" s="79">
        <v>1.4381158351898193</v>
      </c>
      <c r="P43" s="79">
        <v>1.5778019428253174</v>
      </c>
      <c r="Q43" s="79">
        <v>1.4493989944458008</v>
      </c>
      <c r="R43" s="79">
        <v>1.4367949962615967</v>
      </c>
      <c r="S43" s="79">
        <v>1.4006856679916382</v>
      </c>
      <c r="T43" s="79">
        <v>1.3134400844573975</v>
      </c>
      <c r="U43" s="79">
        <v>1.3116488456726074</v>
      </c>
      <c r="V43" s="79">
        <v>1.2297543287277222</v>
      </c>
      <c r="W43" s="79">
        <v>1.2632406949996948</v>
      </c>
      <c r="X43" s="79">
        <v>1.277552604675293</v>
      </c>
      <c r="Y43" s="79">
        <v>1.3717892169952393</v>
      </c>
      <c r="Z43" s="79">
        <v>1.5132178068161011</v>
      </c>
      <c r="AA43" s="79">
        <v>1.6398426294326782</v>
      </c>
      <c r="AB43" s="79">
        <v>1.7534136772155762</v>
      </c>
      <c r="AC43" s="79">
        <v>1.9301798343658447</v>
      </c>
      <c r="AD43" s="79">
        <v>1.8056987524032593</v>
      </c>
      <c r="AE43" s="79">
        <v>1.5424708127975464</v>
      </c>
      <c r="AF43" s="79">
        <v>1.3208757638931274</v>
      </c>
      <c r="AG43" s="79">
        <v>-0.10996603965759277</v>
      </c>
      <c r="AH43" s="79">
        <v>-7.6784871518611908E-2</v>
      </c>
      <c r="AI43" s="79">
        <v>-4.2566809803247452E-2</v>
      </c>
      <c r="AJ43" s="79">
        <v>-5.6053776293992996E-2</v>
      </c>
      <c r="AK43" s="79">
        <v>1.1033102869987488E-2</v>
      </c>
      <c r="AL43" s="79">
        <v>-2.4626737460494041E-2</v>
      </c>
      <c r="AM43" s="79">
        <v>-0.12989301979541779</v>
      </c>
      <c r="AN43" s="79">
        <v>2.2568712010979652E-2</v>
      </c>
      <c r="AO43" s="79">
        <v>4.6694934368133545E-2</v>
      </c>
      <c r="AP43" s="79">
        <v>-0.17506955564022064</v>
      </c>
      <c r="AQ43" s="79">
        <v>-0.1001807376742363</v>
      </c>
      <c r="AR43" s="79">
        <v>-7.571575790643692E-2</v>
      </c>
      <c r="AS43" s="79">
        <v>-0.1058879941701889</v>
      </c>
      <c r="AT43" s="79">
        <v>-7.6998211443424225E-2</v>
      </c>
      <c r="AU43" s="79">
        <v>-2.1242288872599602E-2</v>
      </c>
      <c r="AV43" s="79">
        <v>3.6065762396901846E-3</v>
      </c>
      <c r="AW43" s="79">
        <v>5.3944431245326996E-2</v>
      </c>
      <c r="AX43" s="79">
        <v>4.4834282249212265E-2</v>
      </c>
      <c r="AY43" s="79">
        <v>1.6130663454532623E-2</v>
      </c>
      <c r="AZ43" s="79">
        <v>-0.1028633713722229</v>
      </c>
      <c r="BA43" s="79">
        <v>-6.3022039830684662E-2</v>
      </c>
      <c r="BB43" s="79">
        <v>-3.459617868065834E-2</v>
      </c>
      <c r="BC43" s="79">
        <v>-4.5012891292572021E-2</v>
      </c>
      <c r="BD43" s="79">
        <v>-1.8545888364315033E-2</v>
      </c>
      <c r="BE43" s="79">
        <v>-4.0229056030511856E-2</v>
      </c>
      <c r="BF43" s="79">
        <v>-1.6267690807580948E-2</v>
      </c>
      <c r="BG43" s="79">
        <v>8.8855549693107605E-3</v>
      </c>
      <c r="BH43" s="79">
        <v>-6.9653321988880634E-3</v>
      </c>
      <c r="BI43" s="79">
        <v>5.9854470193386078E-2</v>
      </c>
      <c r="BJ43" s="79">
        <v>4.0682096034288406E-2</v>
      </c>
      <c r="BK43" s="79">
        <v>-6.1210382729768753E-2</v>
      </c>
      <c r="BL43" s="79">
        <v>9.2791415750980377E-2</v>
      </c>
      <c r="BM43" s="79">
        <v>0.10719283670186996</v>
      </c>
      <c r="BN43" s="79">
        <v>-8.4344901144504547E-2</v>
      </c>
      <c r="BO43" s="79">
        <v>-1.7295060679316521E-2</v>
      </c>
      <c r="BP43" s="79">
        <v>-1.1830282397568226E-2</v>
      </c>
      <c r="BQ43" s="79">
        <v>-3.4206826239824295E-2</v>
      </c>
      <c r="BR43" s="79">
        <v>-1.9241306930780411E-2</v>
      </c>
      <c r="BS43" s="79">
        <v>3.0037922784686089E-2</v>
      </c>
      <c r="BT43" s="79">
        <v>5.3630758076906204E-2</v>
      </c>
      <c r="BU43" s="79">
        <v>0.10451794415712357</v>
      </c>
      <c r="BV43" s="79">
        <v>9.9483460187911987E-2</v>
      </c>
      <c r="BW43" s="79">
        <v>7.0528209209442139E-2</v>
      </c>
      <c r="BX43" s="79">
        <v>-3.8501374423503876E-2</v>
      </c>
      <c r="BY43" s="79">
        <v>1.6696335515007377E-3</v>
      </c>
      <c r="BZ43" s="79">
        <v>2.7047356590628624E-2</v>
      </c>
      <c r="CA43" s="79">
        <v>1.7335457727313042E-2</v>
      </c>
      <c r="CB43" s="79">
        <v>3.5963613539934158E-2</v>
      </c>
      <c r="CC43" s="79">
        <v>8.0705638974905014E-3</v>
      </c>
      <c r="CD43" s="79">
        <v>2.5646321475505829E-2</v>
      </c>
      <c r="CE43" s="79">
        <v>4.4521305710077286E-2</v>
      </c>
      <c r="CF43" s="79">
        <v>2.7033174410462379E-2</v>
      </c>
      <c r="CG43" s="79">
        <v>9.3667998909950256E-2</v>
      </c>
      <c r="CH43" s="79">
        <v>8.5914798080921173E-2</v>
      </c>
      <c r="CI43" s="79">
        <v>-1.3640998862683773E-2</v>
      </c>
      <c r="CJ43" s="79">
        <v>0.14142744243144989</v>
      </c>
      <c r="CK43" s="79">
        <v>0.14909349381923676</v>
      </c>
      <c r="CL43" s="79">
        <v>-2.150927297770977E-2</v>
      </c>
      <c r="CM43" s="79">
        <v>4.0111307054758072E-2</v>
      </c>
      <c r="CN43" s="79">
        <v>3.2416604459285736E-2</v>
      </c>
      <c r="CO43" s="79">
        <v>1.5439337119460106E-2</v>
      </c>
      <c r="CP43" s="79">
        <v>2.0760949701070786E-2</v>
      </c>
      <c r="CQ43" s="79">
        <v>6.5554440021514893E-2</v>
      </c>
      <c r="CR43" s="79">
        <v>8.8277354836463928E-2</v>
      </c>
      <c r="CS43" s="79">
        <v>0.1395450085401535</v>
      </c>
      <c r="CT43" s="79">
        <v>0.13733331859111786</v>
      </c>
      <c r="CU43" s="79">
        <v>0.10820378363132477</v>
      </c>
      <c r="CV43" s="79">
        <v>6.0755498707294464E-3</v>
      </c>
      <c r="CW43" s="79">
        <v>4.6474888920783997E-2</v>
      </c>
      <c r="CX43" s="79">
        <v>6.9741480052471161E-2</v>
      </c>
      <c r="CY43" s="79">
        <v>6.0517735779285431E-2</v>
      </c>
      <c r="CZ43" s="79">
        <v>7.3716729879379272E-2</v>
      </c>
      <c r="DA43" s="79">
        <v>5.6370183825492859E-2</v>
      </c>
      <c r="DB43" s="79">
        <v>6.7560337483882904E-2</v>
      </c>
      <c r="DC43" s="79">
        <v>8.0157056450843811E-2</v>
      </c>
      <c r="DD43" s="79">
        <v>6.1031680554151535E-2</v>
      </c>
      <c r="DE43" s="79">
        <v>0.12748153507709503</v>
      </c>
      <c r="DF43" s="79">
        <v>0.13114750385284424</v>
      </c>
      <c r="DG43" s="79">
        <v>3.3928383141756058E-2</v>
      </c>
      <c r="DH43" s="79">
        <v>0.1900634765625</v>
      </c>
      <c r="DI43" s="79">
        <v>0.19099415838718414</v>
      </c>
      <c r="DJ43" s="79">
        <v>4.1326351463794708E-2</v>
      </c>
      <c r="DK43" s="79">
        <v>9.7517676651477814E-2</v>
      </c>
      <c r="DL43" s="79">
        <v>7.6663494110107422E-2</v>
      </c>
      <c r="DM43" s="79">
        <v>6.5085500478744507E-2</v>
      </c>
      <c r="DN43" s="79">
        <v>6.0763206332921982E-2</v>
      </c>
      <c r="DO43" s="79">
        <v>0.10107095539569855</v>
      </c>
      <c r="DP43" s="79">
        <v>0.12292394787073135</v>
      </c>
      <c r="DQ43" s="79">
        <v>0.17457206547260284</v>
      </c>
      <c r="DR43" s="79">
        <v>0.17518317699432373</v>
      </c>
      <c r="DS43" s="79">
        <v>0.1458793580532074</v>
      </c>
      <c r="DT43" s="79">
        <v>5.0652474164962769E-2</v>
      </c>
      <c r="DU43" s="79">
        <v>9.1280147433280945E-2</v>
      </c>
      <c r="DV43" s="79">
        <v>0.11243560165166855</v>
      </c>
      <c r="DW43" s="79">
        <v>0.10370001196861267</v>
      </c>
      <c r="DX43" s="79">
        <v>0.11146984249353409</v>
      </c>
      <c r="DY43" s="79">
        <v>0.12610717117786407</v>
      </c>
      <c r="DZ43" s="79">
        <v>0.12807750701904297</v>
      </c>
      <c r="EA43" s="79">
        <v>0.13160942494869232</v>
      </c>
      <c r="EB43" s="79">
        <v>0.11012012511491776</v>
      </c>
      <c r="EC43" s="79">
        <v>0.17630289494991302</v>
      </c>
      <c r="ED43" s="79">
        <v>0.19645632803440094</v>
      </c>
      <c r="EE43" s="79">
        <v>0.10261102020740509</v>
      </c>
      <c r="EF43" s="79">
        <v>0.26028618216514587</v>
      </c>
      <c r="EG43" s="79">
        <v>0.25149205327033997</v>
      </c>
      <c r="EH43" s="79">
        <v>0.132051020860672</v>
      </c>
      <c r="EI43" s="79">
        <v>0.18040335178375244</v>
      </c>
      <c r="EJ43" s="79">
        <v>0.14054897427558899</v>
      </c>
      <c r="EK43" s="79">
        <v>0.13676667213439941</v>
      </c>
      <c r="EL43" s="79">
        <v>0.1185201108455658</v>
      </c>
      <c r="EM43" s="79">
        <v>0.15235117077827454</v>
      </c>
      <c r="EN43" s="79">
        <v>0.17294813692569733</v>
      </c>
      <c r="EO43" s="79">
        <v>0.22514559328556061</v>
      </c>
      <c r="EP43" s="79">
        <v>0.22983235120773315</v>
      </c>
      <c r="EQ43" s="79">
        <v>0.20027691125869751</v>
      </c>
      <c r="ER43" s="79">
        <v>0.11501447111368179</v>
      </c>
      <c r="ES43" s="79">
        <v>0.15597181022167206</v>
      </c>
      <c r="ET43" s="79">
        <v>0.17407913506031036</v>
      </c>
      <c r="EU43" s="79">
        <v>0.16604836285114288</v>
      </c>
      <c r="EV43" s="79">
        <v>0.16597934067249298</v>
      </c>
      <c r="EW43" s="79">
        <v>56.888240814208984</v>
      </c>
      <c r="EX43" s="79">
        <v>55.930789947509766</v>
      </c>
      <c r="EY43" s="79">
        <v>55.077045440673828</v>
      </c>
      <c r="EZ43" s="79">
        <v>54.350315093994141</v>
      </c>
      <c r="FA43" s="79">
        <v>53.841762542724609</v>
      </c>
      <c r="FB43" s="79">
        <v>53.242740631103516</v>
      </c>
      <c r="FC43" s="79">
        <v>52.951694488525391</v>
      </c>
      <c r="FD43" s="79">
        <v>54.902729034423828</v>
      </c>
      <c r="FE43" s="79">
        <v>58.413383483886719</v>
      </c>
      <c r="FF43" s="79">
        <v>62.070770263671875</v>
      </c>
      <c r="FG43" s="79">
        <v>65.07843017578125</v>
      </c>
      <c r="FH43" s="79">
        <v>67.578971862792969</v>
      </c>
      <c r="FI43" s="79">
        <v>69.577568054199219</v>
      </c>
      <c r="FJ43" s="79">
        <v>70.916107177734375</v>
      </c>
      <c r="FK43" s="79">
        <v>72.089515686035156</v>
      </c>
      <c r="FL43" s="79">
        <v>72.04949951171875</v>
      </c>
      <c r="FM43" s="79">
        <v>72.121665954589844</v>
      </c>
      <c r="FN43" s="79">
        <v>70.691322326660156</v>
      </c>
      <c r="FO43" s="79">
        <v>68.327285766601563</v>
      </c>
      <c r="FP43" s="79">
        <v>64.538848876953125</v>
      </c>
      <c r="FQ43" s="79">
        <v>62.198368072509766</v>
      </c>
      <c r="FR43" s="79">
        <v>60.631820678710938</v>
      </c>
      <c r="FS43" s="79">
        <v>59.353404998779297</v>
      </c>
      <c r="FT43" s="79">
        <v>58.066947937011719</v>
      </c>
      <c r="FU43" s="79">
        <v>5.4467856884002686E-2</v>
      </c>
      <c r="FV43" s="79">
        <v>5.9613581746816635E-2</v>
      </c>
      <c r="FW43" s="79">
        <v>5.7158656418323517E-2</v>
      </c>
      <c r="FX43" s="79">
        <v>165.22727966308594</v>
      </c>
      <c r="FY43" s="79">
        <v>1</v>
      </c>
      <c r="FZ43" s="41"/>
      <c r="GA43" s="34"/>
      <c r="GB43" s="34"/>
    </row>
    <row r="44" spans="1:184" x14ac:dyDescent="0.25">
      <c r="A44" t="s">
        <v>186</v>
      </c>
      <c r="B44" t="s">
        <v>236</v>
      </c>
      <c r="C44" t="s">
        <v>2</v>
      </c>
      <c r="D44" t="s">
        <v>202</v>
      </c>
      <c r="E44" t="s">
        <v>205</v>
      </c>
      <c r="F44" t="s">
        <v>184</v>
      </c>
      <c r="G44" t="s">
        <v>1</v>
      </c>
      <c r="H44" s="79">
        <v>1329</v>
      </c>
      <c r="I44" s="79">
        <v>0.7186053991317749</v>
      </c>
      <c r="J44" s="79">
        <v>0.66905087232589722</v>
      </c>
      <c r="K44" s="79">
        <v>0.62651026248931885</v>
      </c>
      <c r="L44" s="79">
        <v>0.61446768045425415</v>
      </c>
      <c r="M44" s="79">
        <v>0.65794813632965088</v>
      </c>
      <c r="N44" s="79">
        <v>0.75237280130386353</v>
      </c>
      <c r="O44" s="79">
        <v>1.01186203956604</v>
      </c>
      <c r="P44" s="79">
        <v>1.0830246210098267</v>
      </c>
      <c r="Q44" s="79">
        <v>1.0453914403915405</v>
      </c>
      <c r="R44" s="79">
        <v>1.0780678987503052</v>
      </c>
      <c r="S44" s="79">
        <v>0.99829363822937012</v>
      </c>
      <c r="T44" s="79">
        <v>0.978446364402771</v>
      </c>
      <c r="U44" s="79">
        <v>0.95606684684753418</v>
      </c>
      <c r="V44" s="79">
        <v>0.92817670106887817</v>
      </c>
      <c r="W44" s="79">
        <v>0.89531421661376953</v>
      </c>
      <c r="X44" s="79">
        <v>0.91725367307662964</v>
      </c>
      <c r="Y44" s="79">
        <v>1.0096044540405273</v>
      </c>
      <c r="Z44" s="79">
        <v>1.1540350914001465</v>
      </c>
      <c r="AA44" s="79">
        <v>1.2799490690231323</v>
      </c>
      <c r="AB44" s="79">
        <v>1.4276983737945557</v>
      </c>
      <c r="AC44" s="79">
        <v>1.4080677032470703</v>
      </c>
      <c r="AD44" s="79">
        <v>1.3291441202163696</v>
      </c>
      <c r="AE44" s="79">
        <v>1.1036771535873413</v>
      </c>
      <c r="AF44" s="79">
        <v>0.91554516553878784</v>
      </c>
      <c r="AG44" s="79">
        <v>-0.11144234985113144</v>
      </c>
      <c r="AH44" s="79">
        <v>-5.3593799471855164E-2</v>
      </c>
      <c r="AI44" s="79">
        <v>-2.3483004420995712E-2</v>
      </c>
      <c r="AJ44" s="79">
        <v>-3.0388079583644867E-2</v>
      </c>
      <c r="AK44" s="79">
        <v>-2.5609498843550682E-2</v>
      </c>
      <c r="AL44" s="79">
        <v>-0.10569026321172714</v>
      </c>
      <c r="AM44" s="79">
        <v>-5.4034247994422913E-2</v>
      </c>
      <c r="AN44" s="79">
        <v>-0.13293543457984924</v>
      </c>
      <c r="AO44" s="79">
        <v>-9.9581539630889893E-2</v>
      </c>
      <c r="AP44" s="79">
        <v>-5.8301845565438271E-3</v>
      </c>
      <c r="AQ44" s="79">
        <v>-1.792270690202713E-2</v>
      </c>
      <c r="AR44" s="79">
        <v>3.6940999329090118E-2</v>
      </c>
      <c r="AS44" s="79">
        <v>4.2369678616523743E-2</v>
      </c>
      <c r="AT44" s="79">
        <v>3.5395003855228424E-2</v>
      </c>
      <c r="AU44" s="79">
        <v>1.3169380836188793E-2</v>
      </c>
      <c r="AV44" s="79">
        <v>1.4363780617713928E-2</v>
      </c>
      <c r="AW44" s="79">
        <v>6.4743392169475555E-2</v>
      </c>
      <c r="AX44" s="79">
        <v>3.7565082311630249E-2</v>
      </c>
      <c r="AY44" s="79">
        <v>1.2749649584293365E-2</v>
      </c>
      <c r="AZ44" s="79">
        <v>7.6015137135982513E-2</v>
      </c>
      <c r="BA44" s="79">
        <v>-5.9988729655742645E-2</v>
      </c>
      <c r="BB44" s="79">
        <v>5.7818717323243618E-4</v>
      </c>
      <c r="BC44" s="79">
        <v>-4.2537137866020203E-2</v>
      </c>
      <c r="BD44" s="79">
        <v>-6.917870044708252E-2</v>
      </c>
      <c r="BE44" s="79">
        <v>-7.2128094732761383E-2</v>
      </c>
      <c r="BF44" s="79">
        <v>-1.788775809109211E-2</v>
      </c>
      <c r="BG44" s="79">
        <v>8.2743419334292412E-3</v>
      </c>
      <c r="BH44" s="79">
        <v>-1.520760590210557E-3</v>
      </c>
      <c r="BI44" s="79">
        <v>1.0605143383145332E-2</v>
      </c>
      <c r="BJ44" s="79">
        <v>-4.1210073977708817E-2</v>
      </c>
      <c r="BK44" s="79">
        <v>5.9090466238558292E-3</v>
      </c>
      <c r="BL44" s="79">
        <v>-7.445148378610611E-2</v>
      </c>
      <c r="BM44" s="79">
        <v>-4.0754888206720352E-2</v>
      </c>
      <c r="BN44" s="79">
        <v>4.5790448784828186E-2</v>
      </c>
      <c r="BO44" s="79">
        <v>3.5872545093297958E-2</v>
      </c>
      <c r="BP44" s="79">
        <v>8.5715062916278839E-2</v>
      </c>
      <c r="BQ44" s="79">
        <v>8.6586661636829376E-2</v>
      </c>
      <c r="BR44" s="79">
        <v>7.5818866491317749E-2</v>
      </c>
      <c r="BS44" s="79">
        <v>5.1346577703952789E-2</v>
      </c>
      <c r="BT44" s="79">
        <v>5.4854400455951691E-2</v>
      </c>
      <c r="BU44" s="79">
        <v>0.10306152701377869</v>
      </c>
      <c r="BV44" s="79">
        <v>8.2688719034194946E-2</v>
      </c>
      <c r="BW44" s="79">
        <v>5.776943638920784E-2</v>
      </c>
      <c r="BX44" s="79">
        <v>0.13212719559669495</v>
      </c>
      <c r="BY44" s="79">
        <v>-6.0488441959023476E-3</v>
      </c>
      <c r="BZ44" s="79">
        <v>5.3725149482488632E-2</v>
      </c>
      <c r="CA44" s="79">
        <v>8.5627660155296326E-3</v>
      </c>
      <c r="CB44" s="79">
        <v>-2.6899294927716255E-2</v>
      </c>
      <c r="CC44" s="79">
        <v>-4.4899158179759979E-2</v>
      </c>
      <c r="CD44" s="79">
        <v>6.8421382457017899E-3</v>
      </c>
      <c r="CE44" s="79">
        <v>3.0269382521510124E-2</v>
      </c>
      <c r="CF44" s="79">
        <v>1.8472656607627869E-2</v>
      </c>
      <c r="CG44" s="79">
        <v>3.5687293857336044E-2</v>
      </c>
      <c r="CH44" s="79">
        <v>3.4487075172364712E-3</v>
      </c>
      <c r="CI44" s="79">
        <v>4.7425590455532074E-2</v>
      </c>
      <c r="CJ44" s="79">
        <v>-3.3945679664611816E-2</v>
      </c>
      <c r="CK44" s="79">
        <v>-1.1730194273695815E-5</v>
      </c>
      <c r="CL44" s="79">
        <v>8.1542745232582092E-2</v>
      </c>
      <c r="CM44" s="79">
        <v>7.3130972683429718E-2</v>
      </c>
      <c r="CN44" s="79">
        <v>0.11949582397937775</v>
      </c>
      <c r="CO44" s="79">
        <v>0.11721120774745941</v>
      </c>
      <c r="CP44" s="79">
        <v>0.10381631553173065</v>
      </c>
      <c r="CQ44" s="79">
        <v>7.7787987887859344E-2</v>
      </c>
      <c r="CR44" s="79">
        <v>8.2898080348968506E-2</v>
      </c>
      <c r="CS44" s="79">
        <v>0.12960055470466614</v>
      </c>
      <c r="CT44" s="79">
        <v>0.11394120752811432</v>
      </c>
      <c r="CU44" s="79">
        <v>8.8950000703334808E-2</v>
      </c>
      <c r="CV44" s="79">
        <v>0.1709902286529541</v>
      </c>
      <c r="CW44" s="79">
        <v>3.1309757381677628E-2</v>
      </c>
      <c r="CX44" s="79">
        <v>9.0534575283527374E-2</v>
      </c>
      <c r="CY44" s="79">
        <v>4.3954402208328247E-2</v>
      </c>
      <c r="CZ44" s="79">
        <v>2.3832893930375576E-3</v>
      </c>
      <c r="DA44" s="79">
        <v>-1.7670223489403725E-2</v>
      </c>
      <c r="DB44" s="79">
        <v>3.157203271985054E-2</v>
      </c>
      <c r="DC44" s="79">
        <v>5.2264422178268433E-2</v>
      </c>
      <c r="DD44" s="79">
        <v>3.8466073572635651E-2</v>
      </c>
      <c r="DE44" s="79">
        <v>6.0769446194171906E-2</v>
      </c>
      <c r="DF44" s="79">
        <v>4.8107489943504333E-2</v>
      </c>
      <c r="DG44" s="79">
        <v>8.8942132890224457E-2</v>
      </c>
      <c r="DH44" s="79">
        <v>6.5601235255599022E-3</v>
      </c>
      <c r="DI44" s="79">
        <v>4.0731426328420639E-2</v>
      </c>
      <c r="DJ44" s="79">
        <v>0.117295041680336</v>
      </c>
      <c r="DK44" s="79">
        <v>0.11038940399885178</v>
      </c>
      <c r="DL44" s="79">
        <v>0.15327659249305725</v>
      </c>
      <c r="DM44" s="79">
        <v>0.14783576130867004</v>
      </c>
      <c r="DN44" s="79">
        <v>0.13181376457214355</v>
      </c>
      <c r="DO44" s="79">
        <v>0.1042293980717659</v>
      </c>
      <c r="DP44" s="79">
        <v>0.11094176024198532</v>
      </c>
      <c r="DQ44" s="79">
        <v>0.15613958239555359</v>
      </c>
      <c r="DR44" s="79">
        <v>0.14519369602203369</v>
      </c>
      <c r="DS44" s="79">
        <v>0.12013056874275208</v>
      </c>
      <c r="DT44" s="79">
        <v>0.20985326170921326</v>
      </c>
      <c r="DU44" s="79">
        <v>6.8668358027935028E-2</v>
      </c>
      <c r="DV44" s="79">
        <v>0.12734399735927582</v>
      </c>
      <c r="DW44" s="79">
        <v>7.9346038401126862E-2</v>
      </c>
      <c r="DX44" s="79">
        <v>3.1665872782468796E-2</v>
      </c>
      <c r="DY44" s="79">
        <v>2.164403535425663E-2</v>
      </c>
      <c r="DZ44" s="79">
        <v>6.7278079688549042E-2</v>
      </c>
      <c r="EA44" s="79">
        <v>8.4021769464015961E-2</v>
      </c>
      <c r="EB44" s="79">
        <v>6.7333392798900604E-2</v>
      </c>
      <c r="EC44" s="79">
        <v>9.698408842086792E-2</v>
      </c>
      <c r="ED44" s="79">
        <v>0.11258767545223236</v>
      </c>
      <c r="EE44" s="79">
        <v>0.14888542890548706</v>
      </c>
      <c r="EF44" s="79">
        <v>6.5044067800045013E-2</v>
      </c>
      <c r="EG44" s="79">
        <v>9.9558077752590179E-2</v>
      </c>
      <c r="EH44" s="79">
        <v>0.16891567409038544</v>
      </c>
      <c r="EI44" s="79">
        <v>0.16418465971946716</v>
      </c>
      <c r="EJ44" s="79">
        <v>0.20205064117908478</v>
      </c>
      <c r="EK44" s="79">
        <v>0.19205273687839508</v>
      </c>
      <c r="EL44" s="79">
        <v>0.17223761975765228</v>
      </c>
      <c r="EM44" s="79">
        <v>0.14240659773349762</v>
      </c>
      <c r="EN44" s="79">
        <v>0.15143238008022308</v>
      </c>
      <c r="EO44" s="79">
        <v>0.19445772469043732</v>
      </c>
      <c r="EP44" s="79">
        <v>0.19031733274459839</v>
      </c>
      <c r="EQ44" s="79">
        <v>0.16515035927295685</v>
      </c>
      <c r="ER44" s="79">
        <v>0.26596531271934509</v>
      </c>
      <c r="ES44" s="79">
        <v>0.1226082444190979</v>
      </c>
      <c r="ET44" s="79">
        <v>0.18049097061157227</v>
      </c>
      <c r="EU44" s="79">
        <v>0.1304459422826767</v>
      </c>
      <c r="EV44" s="79">
        <v>7.3945276439189911E-2</v>
      </c>
      <c r="EW44" s="79">
        <v>54.713493347167969</v>
      </c>
      <c r="EX44" s="79">
        <v>53.252601623535156</v>
      </c>
      <c r="EY44" s="79">
        <v>52.418514251708984</v>
      </c>
      <c r="EZ44" s="79">
        <v>52.058448791503906</v>
      </c>
      <c r="FA44" s="79">
        <v>51.148708343505859</v>
      </c>
      <c r="FB44" s="79">
        <v>50.448020935058594</v>
      </c>
      <c r="FC44" s="79">
        <v>50.283763885498047</v>
      </c>
      <c r="FD44" s="79">
        <v>53.681442260742188</v>
      </c>
      <c r="FE44" s="79">
        <v>57.942699432373047</v>
      </c>
      <c r="FF44" s="79">
        <v>60.820121765136719</v>
      </c>
      <c r="FG44" s="79">
        <v>63.369190216064453</v>
      </c>
      <c r="FH44" s="79">
        <v>65.367790222167969</v>
      </c>
      <c r="FI44" s="79">
        <v>66.298309326171875</v>
      </c>
      <c r="FJ44" s="79">
        <v>67.580917358398438</v>
      </c>
      <c r="FK44" s="79">
        <v>68.829368591308594</v>
      </c>
      <c r="FL44" s="79">
        <v>69.748519897460938</v>
      </c>
      <c r="FM44" s="79">
        <v>69.7222900390625</v>
      </c>
      <c r="FN44" s="79">
        <v>69.192756652832031</v>
      </c>
      <c r="FO44" s="79">
        <v>67.383010864257813</v>
      </c>
      <c r="FP44" s="79">
        <v>63.253452301025391</v>
      </c>
      <c r="FQ44" s="79">
        <v>60.147113800048828</v>
      </c>
      <c r="FR44" s="79">
        <v>58.253280639648438</v>
      </c>
      <c r="FS44" s="79">
        <v>57.392269134521484</v>
      </c>
      <c r="FT44" s="79">
        <v>56.086292266845703</v>
      </c>
      <c r="FU44" s="79">
        <v>4.1525218635797501E-2</v>
      </c>
      <c r="FV44" s="79">
        <v>5.05497045814991E-2</v>
      </c>
      <c r="FW44" s="79">
        <v>4.1384126991033554E-2</v>
      </c>
      <c r="FX44" s="79">
        <v>109.63636016845703</v>
      </c>
      <c r="FY44" s="79">
        <v>1</v>
      </c>
      <c r="FZ44" s="41"/>
      <c r="GA44" s="34"/>
      <c r="GB44" s="34"/>
    </row>
    <row r="45" spans="1:184" x14ac:dyDescent="0.25">
      <c r="A45" t="s">
        <v>186</v>
      </c>
      <c r="B45" t="s">
        <v>236</v>
      </c>
      <c r="C45" t="s">
        <v>2</v>
      </c>
      <c r="D45" t="s">
        <v>202</v>
      </c>
      <c r="E45" t="s">
        <v>205</v>
      </c>
      <c r="F45" t="s">
        <v>185</v>
      </c>
      <c r="G45" t="s">
        <v>1</v>
      </c>
      <c r="H45" s="79">
        <v>548</v>
      </c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  <c r="DC45" s="79"/>
      <c r="DD45" s="79"/>
      <c r="DE45" s="79"/>
      <c r="DF45" s="79"/>
      <c r="DG45" s="79"/>
      <c r="DH45" s="79"/>
      <c r="DI45" s="79"/>
      <c r="DJ45" s="79"/>
      <c r="DK45" s="79"/>
      <c r="DL45" s="79"/>
      <c r="DM45" s="79"/>
      <c r="DN45" s="79"/>
      <c r="DO45" s="79"/>
      <c r="DP45" s="79"/>
      <c r="DQ45" s="79"/>
      <c r="DR45" s="79"/>
      <c r="DS45" s="79"/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79"/>
      <c r="EN45" s="79"/>
      <c r="EO45" s="79"/>
      <c r="EP45" s="79"/>
      <c r="EQ45" s="79"/>
      <c r="ER45" s="79"/>
      <c r="ES45" s="79"/>
      <c r="ET45" s="79"/>
      <c r="EU45" s="79"/>
      <c r="EV45" s="79"/>
      <c r="EW45" s="79"/>
      <c r="EX45" s="79"/>
      <c r="EY45" s="79"/>
      <c r="EZ45" s="79"/>
      <c r="FA45" s="79"/>
      <c r="FB45" s="79"/>
      <c r="FC45" s="79"/>
      <c r="FD45" s="79"/>
      <c r="FE45" s="79"/>
      <c r="FF45" s="79"/>
      <c r="FG45" s="79"/>
      <c r="FH45" s="79"/>
      <c r="FI45" s="79"/>
      <c r="FJ45" s="79"/>
      <c r="FK45" s="79"/>
      <c r="FL45" s="79"/>
      <c r="FM45" s="79"/>
      <c r="FN45" s="79"/>
      <c r="FO45" s="79"/>
      <c r="FP45" s="79"/>
      <c r="FQ45" s="79"/>
      <c r="FR45" s="79"/>
      <c r="FS45" s="79"/>
      <c r="FT45" s="79"/>
      <c r="FU45" s="79"/>
      <c r="FV45" s="79"/>
      <c r="FW45" s="79"/>
      <c r="FX45" s="79">
        <v>39.681819915771484</v>
      </c>
      <c r="FY45" s="79">
        <v>0</v>
      </c>
      <c r="FZ45" s="41"/>
      <c r="GA45" s="34"/>
      <c r="GB45" s="34"/>
    </row>
    <row r="46" spans="1:184" x14ac:dyDescent="0.25">
      <c r="A46" t="s">
        <v>186</v>
      </c>
      <c r="B46" t="s">
        <v>236</v>
      </c>
      <c r="C46" t="s">
        <v>2</v>
      </c>
      <c r="D46" t="s">
        <v>202</v>
      </c>
      <c r="E46" t="s">
        <v>206</v>
      </c>
      <c r="F46" t="s">
        <v>1</v>
      </c>
      <c r="G46" t="s">
        <v>198</v>
      </c>
      <c r="H46" s="79">
        <v>27069</v>
      </c>
      <c r="I46" s="79">
        <v>9.9233474731445313</v>
      </c>
      <c r="J46" s="79">
        <v>8.6427316665649414</v>
      </c>
      <c r="K46" s="79">
        <v>7.9463162422180176</v>
      </c>
      <c r="L46" s="79">
        <v>7.6511693000793457</v>
      </c>
      <c r="M46" s="79">
        <v>7.8479609489440918</v>
      </c>
      <c r="N46" s="79">
        <v>8.6497087478637695</v>
      </c>
      <c r="O46" s="79">
        <v>10.801403999328613</v>
      </c>
      <c r="P46" s="79">
        <v>12.385759353637695</v>
      </c>
      <c r="Q46" s="79">
        <v>11.783121109008789</v>
      </c>
      <c r="R46" s="79">
        <v>11.272130966186523</v>
      </c>
      <c r="S46" s="79">
        <v>10.757080078125</v>
      </c>
      <c r="T46" s="79">
        <v>10.485954284667969</v>
      </c>
      <c r="U46" s="79">
        <v>10.369029998779297</v>
      </c>
      <c r="V46" s="79">
        <v>10.013690948486328</v>
      </c>
      <c r="W46" s="79">
        <v>9.8016595840454102</v>
      </c>
      <c r="X46" s="79">
        <v>9.9841995239257813</v>
      </c>
      <c r="Y46" s="79">
        <v>10.606623649597168</v>
      </c>
      <c r="Z46" s="79">
        <v>12.004190444946289</v>
      </c>
      <c r="AA46" s="79">
        <v>13.81293773651123</v>
      </c>
      <c r="AB46" s="79">
        <v>15.350016593933105</v>
      </c>
      <c r="AC46" s="79">
        <v>16.822311401367188</v>
      </c>
      <c r="AD46" s="79">
        <v>16.671823501586914</v>
      </c>
      <c r="AE46" s="79">
        <v>14.736715316772461</v>
      </c>
      <c r="AF46" s="79">
        <v>12.124408721923828</v>
      </c>
      <c r="AG46" s="79">
        <v>-1.5947322845458984</v>
      </c>
      <c r="AH46" s="79">
        <v>-1.3748394250869751</v>
      </c>
      <c r="AI46" s="79">
        <v>-1.2334461212158203</v>
      </c>
      <c r="AJ46" s="79">
        <v>-1.2659561634063721</v>
      </c>
      <c r="AK46" s="79">
        <v>-1.0058267116546631</v>
      </c>
      <c r="AL46" s="79">
        <v>-0.94640874862670898</v>
      </c>
      <c r="AM46" s="79">
        <v>-0.81896525621414185</v>
      </c>
      <c r="AN46" s="79">
        <v>-0.87161821126937866</v>
      </c>
      <c r="AO46" s="79">
        <v>-0.44381856918334961</v>
      </c>
      <c r="AP46" s="79">
        <v>-0.51729553937911987</v>
      </c>
      <c r="AQ46" s="79">
        <v>-0.61570978164672852</v>
      </c>
      <c r="AR46" s="79">
        <v>-0.55189055204391479</v>
      </c>
      <c r="AS46" s="79">
        <v>-0.52916646003723145</v>
      </c>
      <c r="AT46" s="79">
        <v>-0.51633727550506592</v>
      </c>
      <c r="AU46" s="79">
        <v>-0.52004152536392212</v>
      </c>
      <c r="AV46" s="79">
        <v>-0.27155014872550964</v>
      </c>
      <c r="AW46" s="79">
        <v>-0.16186989843845367</v>
      </c>
      <c r="AX46" s="79">
        <v>-0.14175164699554443</v>
      </c>
      <c r="AY46" s="79">
        <v>-0.14061814546585083</v>
      </c>
      <c r="AZ46" s="79">
        <v>0.1609518826007843</v>
      </c>
      <c r="BA46" s="79">
        <v>-0.58581429719924927</v>
      </c>
      <c r="BB46" s="79">
        <v>-1.0974589586257935</v>
      </c>
      <c r="BC46" s="79">
        <v>-1.4319958686828613</v>
      </c>
      <c r="BD46" s="79">
        <v>-1.6464351415634155</v>
      </c>
      <c r="BE46" s="79">
        <v>-1.4294596910476685</v>
      </c>
      <c r="BF46" s="79">
        <v>-1.2261844873428345</v>
      </c>
      <c r="BG46" s="79">
        <v>-1.0964245796203613</v>
      </c>
      <c r="BH46" s="79">
        <v>-1.1262445449829102</v>
      </c>
      <c r="BI46" s="79">
        <v>-0.87061941623687744</v>
      </c>
      <c r="BJ46" s="79">
        <v>-0.81073755025863647</v>
      </c>
      <c r="BK46" s="79">
        <v>-0.66624921560287476</v>
      </c>
      <c r="BL46" s="79">
        <v>-0.71976369619369507</v>
      </c>
      <c r="BM46" s="79">
        <v>-0.2903573215007782</v>
      </c>
      <c r="BN46" s="79">
        <v>-0.3504275381565094</v>
      </c>
      <c r="BO46" s="79">
        <v>-0.43644550442695618</v>
      </c>
      <c r="BP46" s="79">
        <v>-0.38067090511322021</v>
      </c>
      <c r="BQ46" s="79">
        <v>-0.36406517028808594</v>
      </c>
      <c r="BR46" s="79">
        <v>-0.36467400193214417</v>
      </c>
      <c r="BS46" s="79">
        <v>-0.35968181490898132</v>
      </c>
      <c r="BT46" s="79">
        <v>-0.10669415444135666</v>
      </c>
      <c r="BU46" s="79">
        <v>9.1219274327158928E-3</v>
      </c>
      <c r="BV46" s="79">
        <v>3.5072885453701019E-2</v>
      </c>
      <c r="BW46" s="79">
        <v>3.1857457011938095E-2</v>
      </c>
      <c r="BX46" s="79">
        <v>0.34355062246322632</v>
      </c>
      <c r="BY46" s="79">
        <v>-0.39265993237495422</v>
      </c>
      <c r="BZ46" s="79">
        <v>-0.90593510866165161</v>
      </c>
      <c r="CA46" s="79">
        <v>-1.2473803758621216</v>
      </c>
      <c r="CB46" s="79">
        <v>-1.4718005657196045</v>
      </c>
      <c r="CC46" s="79">
        <v>-1.3149924278259277</v>
      </c>
      <c r="CD46" s="79">
        <v>-1.123226523399353</v>
      </c>
      <c r="CE46" s="79">
        <v>-1.0015238523483276</v>
      </c>
      <c r="CF46" s="79">
        <v>-1.0294806957244873</v>
      </c>
      <c r="CG46" s="79">
        <v>-0.77697527408599854</v>
      </c>
      <c r="CH46" s="79">
        <v>-0.71677213907241821</v>
      </c>
      <c r="CI46" s="79">
        <v>-0.5604785680770874</v>
      </c>
      <c r="CJ46" s="79">
        <v>-0.61458975076675415</v>
      </c>
      <c r="CK46" s="79">
        <v>-0.18407055735588074</v>
      </c>
      <c r="CL46" s="79">
        <v>-0.2348552793264389</v>
      </c>
      <c r="CM46" s="79">
        <v>-0.31228762865066528</v>
      </c>
      <c r="CN46" s="79">
        <v>-0.26208469271659851</v>
      </c>
      <c r="CO46" s="79">
        <v>-0.24971650540828705</v>
      </c>
      <c r="CP46" s="79">
        <v>-0.25963243842124939</v>
      </c>
      <c r="CQ46" s="79">
        <v>-0.24861717224121094</v>
      </c>
      <c r="CR46" s="79">
        <v>7.4845915660262108E-3</v>
      </c>
      <c r="CS46" s="79">
        <v>0.12755034863948822</v>
      </c>
      <c r="CT46" s="79">
        <v>0.15754102170467377</v>
      </c>
      <c r="CU46" s="79">
        <v>0.15131352841854095</v>
      </c>
      <c r="CV46" s="79">
        <v>0.47001796960830688</v>
      </c>
      <c r="CW46" s="79">
        <v>-0.25888180732727051</v>
      </c>
      <c r="CX46" s="79">
        <v>-0.77328622341156006</v>
      </c>
      <c r="CY46" s="79">
        <v>-1.1195163726806641</v>
      </c>
      <c r="CZ46" s="79">
        <v>-1.3508492708206177</v>
      </c>
      <c r="DA46" s="79">
        <v>-1.200525164604187</v>
      </c>
      <c r="DB46" s="79">
        <v>-1.0202685594558716</v>
      </c>
      <c r="DC46" s="79">
        <v>-0.90662318468093872</v>
      </c>
      <c r="DD46" s="79">
        <v>-0.93271684646606445</v>
      </c>
      <c r="DE46" s="79">
        <v>-0.68333113193511963</v>
      </c>
      <c r="DF46" s="79">
        <v>-0.62280672788619995</v>
      </c>
      <c r="DG46" s="79">
        <v>-0.45470792055130005</v>
      </c>
      <c r="DH46" s="79">
        <v>-0.50941580533981323</v>
      </c>
      <c r="DI46" s="79">
        <v>-7.7783778309822083E-2</v>
      </c>
      <c r="DJ46" s="79">
        <v>-0.11928302049636841</v>
      </c>
      <c r="DK46" s="79">
        <v>-0.1881297379732132</v>
      </c>
      <c r="DL46" s="79">
        <v>-0.14349848031997681</v>
      </c>
      <c r="DM46" s="79">
        <v>-0.13536784052848816</v>
      </c>
      <c r="DN46" s="79">
        <v>-0.15459088981151581</v>
      </c>
      <c r="DO46" s="79">
        <v>-0.13755252957344055</v>
      </c>
      <c r="DP46" s="79">
        <v>0.12166333943605423</v>
      </c>
      <c r="DQ46" s="79">
        <v>0.24597877264022827</v>
      </c>
      <c r="DR46" s="79">
        <v>0.28000915050506592</v>
      </c>
      <c r="DS46" s="79">
        <v>0.27076959609985352</v>
      </c>
      <c r="DT46" s="79">
        <v>0.59648531675338745</v>
      </c>
      <c r="DU46" s="79">
        <v>-0.12510368227958679</v>
      </c>
      <c r="DV46" s="79">
        <v>-0.64063733816146851</v>
      </c>
      <c r="DW46" s="79">
        <v>-0.99165230989456177</v>
      </c>
      <c r="DX46" s="79">
        <v>-1.2298979759216309</v>
      </c>
      <c r="DY46" s="79">
        <v>-1.035252571105957</v>
      </c>
      <c r="DZ46" s="79">
        <v>-0.87161368131637573</v>
      </c>
      <c r="EA46" s="79">
        <v>-0.76960164308547974</v>
      </c>
      <c r="EB46" s="79">
        <v>-0.79300516843795776</v>
      </c>
      <c r="EC46" s="79">
        <v>-0.54812389612197876</v>
      </c>
      <c r="ED46" s="79">
        <v>-0.48713552951812744</v>
      </c>
      <c r="EE46" s="79">
        <v>-0.30199187994003296</v>
      </c>
      <c r="EF46" s="79">
        <v>-0.35756126046180725</v>
      </c>
      <c r="EG46" s="79">
        <v>7.5677447021007538E-2</v>
      </c>
      <c r="EH46" s="79">
        <v>4.7584973275661469E-2</v>
      </c>
      <c r="EI46" s="79">
        <v>-8.8654765859246254E-3</v>
      </c>
      <c r="EJ46" s="79">
        <v>2.7721183374524117E-2</v>
      </c>
      <c r="EK46" s="79">
        <v>2.9733477160334587E-2</v>
      </c>
      <c r="EL46" s="79">
        <v>-2.9275722336024046E-3</v>
      </c>
      <c r="EM46" s="79">
        <v>2.2807162255048752E-2</v>
      </c>
      <c r="EN46" s="79">
        <v>0.28651931881904602</v>
      </c>
      <c r="EO46" s="79">
        <v>0.41697061061859131</v>
      </c>
      <c r="EP46" s="79">
        <v>0.45683369040489197</v>
      </c>
      <c r="EQ46" s="79">
        <v>0.44324520230293274</v>
      </c>
      <c r="ER46" s="79">
        <v>0.77908408641815186</v>
      </c>
      <c r="ES46" s="79">
        <v>6.8050682544708252E-2</v>
      </c>
      <c r="ET46" s="79">
        <v>-0.44911345839500427</v>
      </c>
      <c r="EU46" s="79">
        <v>-0.80703693628311157</v>
      </c>
      <c r="EV46" s="79">
        <v>-1.0552634000778198</v>
      </c>
      <c r="EW46" s="79">
        <v>55.912826538085938</v>
      </c>
      <c r="EX46" s="79">
        <v>55.386852264404297</v>
      </c>
      <c r="EY46" s="79">
        <v>55.002426147460938</v>
      </c>
      <c r="EZ46" s="79">
        <v>54.616039276123047</v>
      </c>
      <c r="FA46" s="79">
        <v>54.289669036865234</v>
      </c>
      <c r="FB46" s="79">
        <v>53.909038543701172</v>
      </c>
      <c r="FC46" s="79">
        <v>54.200469970703125</v>
      </c>
      <c r="FD46" s="79">
        <v>55.954441070556641</v>
      </c>
      <c r="FE46" s="79">
        <v>58.213424682617188</v>
      </c>
      <c r="FF46" s="79">
        <v>60.560935974121094</v>
      </c>
      <c r="FG46" s="79">
        <v>62.929153442382813</v>
      </c>
      <c r="FH46" s="79">
        <v>64.913581848144531</v>
      </c>
      <c r="FI46" s="79">
        <v>66.664176940917969</v>
      </c>
      <c r="FJ46" s="79">
        <v>67.973472595214844</v>
      </c>
      <c r="FK46" s="79">
        <v>68.771331787109375</v>
      </c>
      <c r="FL46" s="79">
        <v>68.843292236328125</v>
      </c>
      <c r="FM46" s="79">
        <v>68.10186767578125</v>
      </c>
      <c r="FN46" s="79">
        <v>66.495803833007813</v>
      </c>
      <c r="FO46" s="79">
        <v>64.324951171875</v>
      </c>
      <c r="FP46" s="79">
        <v>61.565223693847656</v>
      </c>
      <c r="FQ46" s="79">
        <v>59.503787994384766</v>
      </c>
      <c r="FR46" s="79">
        <v>58.361312866210938</v>
      </c>
      <c r="FS46" s="79">
        <v>57.519950866699219</v>
      </c>
      <c r="FT46" s="79">
        <v>56.859310150146484</v>
      </c>
      <c r="FU46" s="79">
        <v>0.1531478613615036</v>
      </c>
      <c r="FV46" s="79">
        <v>0.20531721413135529</v>
      </c>
      <c r="FW46" s="79">
        <v>0.15024927258491516</v>
      </c>
      <c r="FX46" s="79">
        <v>3167.9091796875</v>
      </c>
      <c r="FY46" s="79">
        <v>1</v>
      </c>
      <c r="FZ46" s="41"/>
      <c r="GA46" s="34"/>
      <c r="GB46" s="34"/>
    </row>
    <row r="47" spans="1:184" x14ac:dyDescent="0.25">
      <c r="A47" t="s">
        <v>186</v>
      </c>
      <c r="B47" t="s">
        <v>236</v>
      </c>
      <c r="C47" t="s">
        <v>2</v>
      </c>
      <c r="D47" t="s">
        <v>202</v>
      </c>
      <c r="E47" t="s">
        <v>206</v>
      </c>
      <c r="F47" t="s">
        <v>1</v>
      </c>
      <c r="G47" t="s">
        <v>200</v>
      </c>
      <c r="H47" s="79">
        <v>4026</v>
      </c>
      <c r="I47" s="79">
        <v>1.7288974523544312</v>
      </c>
      <c r="J47" s="79">
        <v>1.5415910482406616</v>
      </c>
      <c r="K47" s="79">
        <v>1.4341341257095337</v>
      </c>
      <c r="L47" s="79">
        <v>1.3955466747283936</v>
      </c>
      <c r="M47" s="79">
        <v>1.4136203527450562</v>
      </c>
      <c r="N47" s="79">
        <v>1.5808647871017456</v>
      </c>
      <c r="O47" s="79">
        <v>1.9954789876937866</v>
      </c>
      <c r="P47" s="79">
        <v>2.2192339897155762</v>
      </c>
      <c r="Q47" s="79">
        <v>2.0302178859710693</v>
      </c>
      <c r="R47" s="79">
        <v>1.9403400421142578</v>
      </c>
      <c r="S47" s="79">
        <v>1.9302513599395752</v>
      </c>
      <c r="T47" s="79">
        <v>1.9163738489151001</v>
      </c>
      <c r="U47" s="79">
        <v>1.9514980316162109</v>
      </c>
      <c r="V47" s="79">
        <v>1.873771071434021</v>
      </c>
      <c r="W47" s="79">
        <v>1.8223462104797363</v>
      </c>
      <c r="X47" s="79">
        <v>1.9224268198013306</v>
      </c>
      <c r="Y47" s="79">
        <v>2.1149368286132813</v>
      </c>
      <c r="Z47" s="79">
        <v>2.3670594692230225</v>
      </c>
      <c r="AA47" s="79">
        <v>2.5859825611114502</v>
      </c>
      <c r="AB47" s="79">
        <v>2.7822792530059814</v>
      </c>
      <c r="AC47" s="79">
        <v>2.9351074695587158</v>
      </c>
      <c r="AD47" s="79">
        <v>2.8380961418151855</v>
      </c>
      <c r="AE47" s="79">
        <v>2.4891359806060791</v>
      </c>
      <c r="AF47" s="79">
        <v>2.087630033493042</v>
      </c>
      <c r="AG47" s="79">
        <v>-0.30082634091377258</v>
      </c>
      <c r="AH47" s="79">
        <v>-0.33541855216026306</v>
      </c>
      <c r="AI47" s="79">
        <v>-0.27611967921257019</v>
      </c>
      <c r="AJ47" s="79">
        <v>-0.20744107663631439</v>
      </c>
      <c r="AK47" s="79">
        <v>-0.1668061763048172</v>
      </c>
      <c r="AL47" s="79">
        <v>-0.1748044341802597</v>
      </c>
      <c r="AM47" s="79">
        <v>-0.14268431067466736</v>
      </c>
      <c r="AN47" s="79">
        <v>-0.13542300462722778</v>
      </c>
      <c r="AO47" s="79">
        <v>-0.2037217766046524</v>
      </c>
      <c r="AP47" s="79">
        <v>-0.2252669483423233</v>
      </c>
      <c r="AQ47" s="79">
        <v>-0.18361213803291321</v>
      </c>
      <c r="AR47" s="79">
        <v>-0.19559453427791595</v>
      </c>
      <c r="AS47" s="79">
        <v>-0.1585499495267868</v>
      </c>
      <c r="AT47" s="79">
        <v>-0.22100314497947693</v>
      </c>
      <c r="AU47" s="79">
        <v>-0.25228193402290344</v>
      </c>
      <c r="AV47" s="79">
        <v>-0.13525450229644775</v>
      </c>
      <c r="AW47" s="79">
        <v>-6.0099698603153229E-2</v>
      </c>
      <c r="AX47" s="79">
        <v>-5.1965169608592987E-2</v>
      </c>
      <c r="AY47" s="79">
        <v>-3.0721994116902351E-2</v>
      </c>
      <c r="AZ47" s="79">
        <v>-3.1644444912672043E-2</v>
      </c>
      <c r="BA47" s="79">
        <v>-0.13245578110218048</v>
      </c>
      <c r="BB47" s="79">
        <v>-0.23915165662765503</v>
      </c>
      <c r="BC47" s="79">
        <v>-0.20140883326530457</v>
      </c>
      <c r="BD47" s="79">
        <v>-0.21530386805534363</v>
      </c>
      <c r="BE47" s="79">
        <v>-0.2421223372220993</v>
      </c>
      <c r="BF47" s="79">
        <v>-0.27570641040802002</v>
      </c>
      <c r="BG47" s="79">
        <v>-0.22479221224784851</v>
      </c>
      <c r="BH47" s="79">
        <v>-0.16304649412631989</v>
      </c>
      <c r="BI47" s="79">
        <v>-0.12288796901702881</v>
      </c>
      <c r="BJ47" s="79">
        <v>-0.13048994541168213</v>
      </c>
      <c r="BK47" s="79">
        <v>-8.5277922451496124E-2</v>
      </c>
      <c r="BL47" s="79">
        <v>-8.0946929752826691E-2</v>
      </c>
      <c r="BM47" s="79">
        <v>-0.15153145790100098</v>
      </c>
      <c r="BN47" s="79">
        <v>-0.17112140357494354</v>
      </c>
      <c r="BO47" s="79">
        <v>-0.13051055371761322</v>
      </c>
      <c r="BP47" s="79">
        <v>-0.1432047039270401</v>
      </c>
      <c r="BQ47" s="79">
        <v>-0.10750317573547363</v>
      </c>
      <c r="BR47" s="79">
        <v>-0.17087216675281525</v>
      </c>
      <c r="BS47" s="79">
        <v>-0.19983544945716858</v>
      </c>
      <c r="BT47" s="79">
        <v>-8.558586984872818E-2</v>
      </c>
      <c r="BU47" s="79">
        <v>-8.7705636397004128E-3</v>
      </c>
      <c r="BV47" s="79">
        <v>2.8395811095833778E-3</v>
      </c>
      <c r="BW47" s="79">
        <v>2.2817717865109444E-2</v>
      </c>
      <c r="BX47" s="79">
        <v>2.2699935361742973E-2</v>
      </c>
      <c r="BY47" s="79">
        <v>-7.7186621725559235E-2</v>
      </c>
      <c r="BZ47" s="79">
        <v>-0.18125677108764648</v>
      </c>
      <c r="CA47" s="79">
        <v>-0.146579310297966</v>
      </c>
      <c r="CB47" s="79">
        <v>-0.16150252521038055</v>
      </c>
      <c r="CC47" s="79">
        <v>-0.20146413147449493</v>
      </c>
      <c r="CD47" s="79">
        <v>-0.23434996604919434</v>
      </c>
      <c r="CE47" s="79">
        <v>-0.18924295902252197</v>
      </c>
      <c r="CF47" s="79">
        <v>-0.13229894638061523</v>
      </c>
      <c r="CG47" s="79">
        <v>-9.2470355331897736E-2</v>
      </c>
      <c r="CH47" s="79">
        <v>-9.9797874689102173E-2</v>
      </c>
      <c r="CI47" s="79">
        <v>-4.5518435537815094E-2</v>
      </c>
      <c r="CJ47" s="79">
        <v>-4.3216962367296219E-2</v>
      </c>
      <c r="CK47" s="79">
        <v>-0.11538460850715637</v>
      </c>
      <c r="CL47" s="79">
        <v>-0.13362036645412445</v>
      </c>
      <c r="CM47" s="79">
        <v>-9.3732558190822601E-2</v>
      </c>
      <c r="CN47" s="79">
        <v>-0.10691967606544495</v>
      </c>
      <c r="CO47" s="79">
        <v>-7.2148330509662628E-2</v>
      </c>
      <c r="CP47" s="79">
        <v>-0.13615161180496216</v>
      </c>
      <c r="CQ47" s="79">
        <v>-0.16351117193698883</v>
      </c>
      <c r="CR47" s="79">
        <v>-5.1185522228479385E-2</v>
      </c>
      <c r="CS47" s="79">
        <v>2.6779837906360626E-2</v>
      </c>
      <c r="CT47" s="79">
        <v>4.0797185152769089E-2</v>
      </c>
      <c r="CU47" s="79">
        <v>5.9899158775806427E-2</v>
      </c>
      <c r="CV47" s="79">
        <v>6.0338687151670456E-2</v>
      </c>
      <c r="CW47" s="79">
        <v>-3.8907367736101151E-2</v>
      </c>
      <c r="CX47" s="79">
        <v>-0.14115895330905914</v>
      </c>
      <c r="CY47" s="79">
        <v>-0.1086045429110527</v>
      </c>
      <c r="CZ47" s="79">
        <v>-0.12423987686634064</v>
      </c>
      <c r="DA47" s="79">
        <v>-0.16080592572689056</v>
      </c>
      <c r="DB47" s="79">
        <v>-0.19299352169036865</v>
      </c>
      <c r="DC47" s="79">
        <v>-0.15369370579719543</v>
      </c>
      <c r="DD47" s="79">
        <v>-0.10155139863491058</v>
      </c>
      <c r="DE47" s="79">
        <v>-6.2052741646766663E-2</v>
      </c>
      <c r="DF47" s="79">
        <v>-6.910579651594162E-2</v>
      </c>
      <c r="DG47" s="79">
        <v>-5.7589467614889145E-3</v>
      </c>
      <c r="DH47" s="79">
        <v>-5.4869959130883217E-3</v>
      </c>
      <c r="DI47" s="79">
        <v>-7.9237751662731171E-2</v>
      </c>
      <c r="DJ47" s="79">
        <v>-9.6119329333305359E-2</v>
      </c>
      <c r="DK47" s="79">
        <v>-5.6954558938741684E-2</v>
      </c>
      <c r="DL47" s="79">
        <v>-7.0634640753269196E-2</v>
      </c>
      <c r="DM47" s="79">
        <v>-3.6793489009141922E-2</v>
      </c>
      <c r="DN47" s="79">
        <v>-0.10143104940652847</v>
      </c>
      <c r="DO47" s="79">
        <v>-0.12718689441680908</v>
      </c>
      <c r="DP47" s="79">
        <v>-1.6785174608230591E-2</v>
      </c>
      <c r="DQ47" s="79">
        <v>6.2330238521099091E-2</v>
      </c>
      <c r="DR47" s="79">
        <v>7.8754790127277374E-2</v>
      </c>
      <c r="DS47" s="79">
        <v>9.698060154914856E-2</v>
      </c>
      <c r="DT47" s="79">
        <v>9.7977437078952789E-2</v>
      </c>
      <c r="DU47" s="79">
        <v>-6.2811624957248569E-4</v>
      </c>
      <c r="DV47" s="79">
        <v>-0.1010611280798912</v>
      </c>
      <c r="DW47" s="79">
        <v>-7.0629782974720001E-2</v>
      </c>
      <c r="DX47" s="79">
        <v>-8.697722852230072E-2</v>
      </c>
      <c r="DY47" s="79">
        <v>-0.10210192203521729</v>
      </c>
      <c r="DZ47" s="79">
        <v>-0.13328137993812561</v>
      </c>
      <c r="EA47" s="79">
        <v>-0.10236623138189316</v>
      </c>
      <c r="EB47" s="79">
        <v>-5.7156823575496674E-2</v>
      </c>
      <c r="EC47" s="79">
        <v>-1.8134541809558868E-2</v>
      </c>
      <c r="ED47" s="79">
        <v>-2.479131706058979E-2</v>
      </c>
      <c r="EE47" s="79">
        <v>5.164743959903717E-2</v>
      </c>
      <c r="EF47" s="79">
        <v>4.8989083617925644E-2</v>
      </c>
      <c r="EG47" s="79">
        <v>-2.7047440409660339E-2</v>
      </c>
      <c r="EH47" s="79">
        <v>-4.1973784565925598E-2</v>
      </c>
      <c r="EI47" s="79">
        <v>-3.8529727607965469E-3</v>
      </c>
      <c r="EJ47" s="79">
        <v>-1.824481412768364E-2</v>
      </c>
      <c r="EK47" s="79">
        <v>1.4253289438784122E-2</v>
      </c>
      <c r="EL47" s="79">
        <v>-5.1300078630447388E-2</v>
      </c>
      <c r="EM47" s="79">
        <v>-7.4740409851074219E-2</v>
      </c>
      <c r="EN47" s="79">
        <v>3.2883461564779282E-2</v>
      </c>
      <c r="EO47" s="79">
        <v>0.11365937441587448</v>
      </c>
      <c r="EP47" s="79">
        <v>0.13355953991413116</v>
      </c>
      <c r="EQ47" s="79">
        <v>0.15052030980587006</v>
      </c>
      <c r="ER47" s="79">
        <v>0.15232181549072266</v>
      </c>
      <c r="ES47" s="79">
        <v>5.4641041904687881E-2</v>
      </c>
      <c r="ET47" s="79">
        <v>-4.316624253988266E-2</v>
      </c>
      <c r="EU47" s="79">
        <v>-1.580025814473629E-2</v>
      </c>
      <c r="EV47" s="79">
        <v>-3.3175881952047348E-2</v>
      </c>
      <c r="EW47" s="79">
        <v>56.476852416992188</v>
      </c>
      <c r="EX47" s="79">
        <v>55.692459106445313</v>
      </c>
      <c r="EY47" s="79">
        <v>55.074695587158203</v>
      </c>
      <c r="EZ47" s="79">
        <v>54.541160583496094</v>
      </c>
      <c r="FA47" s="79">
        <v>54.051441192626953</v>
      </c>
      <c r="FB47" s="79">
        <v>53.632369995117188</v>
      </c>
      <c r="FC47" s="79">
        <v>53.892486572265625</v>
      </c>
      <c r="FD47" s="79">
        <v>55.880573272705078</v>
      </c>
      <c r="FE47" s="79">
        <v>58.427726745605469</v>
      </c>
      <c r="FF47" s="79">
        <v>61.173694610595703</v>
      </c>
      <c r="FG47" s="79">
        <v>63.656494140625</v>
      </c>
      <c r="FH47" s="79">
        <v>66.075576782226563</v>
      </c>
      <c r="FI47" s="79">
        <v>67.999061584472656</v>
      </c>
      <c r="FJ47" s="79">
        <v>69.434761047363281</v>
      </c>
      <c r="FK47" s="79">
        <v>70.50494384765625</v>
      </c>
      <c r="FL47" s="79">
        <v>71.0941162109375</v>
      </c>
      <c r="FM47" s="79">
        <v>70.645271301269531</v>
      </c>
      <c r="FN47" s="79">
        <v>69.093475341796875</v>
      </c>
      <c r="FO47" s="79">
        <v>67.093498229980469</v>
      </c>
      <c r="FP47" s="79">
        <v>64.269325256347656</v>
      </c>
      <c r="FQ47" s="79">
        <v>62.057498931884766</v>
      </c>
      <c r="FR47" s="79">
        <v>60.614566802978516</v>
      </c>
      <c r="FS47" s="79">
        <v>59.245872497558594</v>
      </c>
      <c r="FT47" s="79">
        <v>58.182624816894531</v>
      </c>
      <c r="FU47" s="79">
        <v>5.4813224822282791E-2</v>
      </c>
      <c r="FV47" s="79">
        <v>6.2577180564403534E-2</v>
      </c>
      <c r="FW47" s="79">
        <v>5.4911084473133087E-2</v>
      </c>
      <c r="FX47" s="79">
        <v>802.3636474609375</v>
      </c>
      <c r="FY47" s="79">
        <v>1</v>
      </c>
      <c r="FZ47" s="41"/>
      <c r="GA47" s="34"/>
      <c r="GB47" s="34"/>
    </row>
    <row r="48" spans="1:184" x14ac:dyDescent="0.25">
      <c r="A48" t="s">
        <v>186</v>
      </c>
      <c r="B48" t="s">
        <v>236</v>
      </c>
      <c r="C48" t="s">
        <v>2</v>
      </c>
      <c r="D48" t="s">
        <v>202</v>
      </c>
      <c r="E48" t="s">
        <v>206</v>
      </c>
      <c r="F48" t="s">
        <v>1</v>
      </c>
      <c r="G48" t="s">
        <v>1</v>
      </c>
      <c r="H48" s="79">
        <v>31095</v>
      </c>
      <c r="I48" s="79">
        <v>11.652244567871094</v>
      </c>
      <c r="J48" s="79">
        <v>10.184322357177734</v>
      </c>
      <c r="K48" s="79">
        <v>9.3804502487182617</v>
      </c>
      <c r="L48" s="79">
        <v>9.0467157363891602</v>
      </c>
      <c r="M48" s="79">
        <v>9.2615814208984375</v>
      </c>
      <c r="N48" s="79">
        <v>10.230573654174805</v>
      </c>
      <c r="O48" s="79">
        <v>12.796883583068848</v>
      </c>
      <c r="P48" s="79">
        <v>14.60499382019043</v>
      </c>
      <c r="Q48" s="79">
        <v>13.813339233398438</v>
      </c>
      <c r="R48" s="79">
        <v>13.212471008300781</v>
      </c>
      <c r="S48" s="79">
        <v>12.687331199645996</v>
      </c>
      <c r="T48" s="79">
        <v>12.402327537536621</v>
      </c>
      <c r="U48" s="79">
        <v>12.320528030395508</v>
      </c>
      <c r="V48" s="79">
        <v>11.88746166229248</v>
      </c>
      <c r="W48" s="79">
        <v>11.624005317687988</v>
      </c>
      <c r="X48" s="79">
        <v>11.90662670135498</v>
      </c>
      <c r="Y48" s="79">
        <v>12.721560478210449</v>
      </c>
      <c r="Z48" s="79">
        <v>14.371250152587891</v>
      </c>
      <c r="AA48" s="79">
        <v>16.398920059204102</v>
      </c>
      <c r="AB48" s="79">
        <v>18.132295608520508</v>
      </c>
      <c r="AC48" s="79">
        <v>19.757419586181641</v>
      </c>
      <c r="AD48" s="79">
        <v>19.509920120239258</v>
      </c>
      <c r="AE48" s="79">
        <v>17.225851058959961</v>
      </c>
      <c r="AF48" s="79">
        <v>14.212038993835449</v>
      </c>
      <c r="AG48" s="79">
        <v>-1.8133189678192139</v>
      </c>
      <c r="AH48" s="79">
        <v>-1.6287293434143066</v>
      </c>
      <c r="AI48" s="79">
        <v>-1.4384268522262573</v>
      </c>
      <c r="AJ48" s="79">
        <v>-1.4099066257476807</v>
      </c>
      <c r="AK48" s="79">
        <v>-1.1100672483444214</v>
      </c>
      <c r="AL48" s="79">
        <v>-1.0581459999084473</v>
      </c>
      <c r="AM48" s="79">
        <v>-0.88214290142059326</v>
      </c>
      <c r="AN48" s="79">
        <v>-0.93087375164031982</v>
      </c>
      <c r="AO48" s="79">
        <v>-0.57381349802017212</v>
      </c>
      <c r="AP48" s="79">
        <v>-0.66541266441345215</v>
      </c>
      <c r="AQ48" s="79">
        <v>-0.72247451543807983</v>
      </c>
      <c r="AR48" s="79">
        <v>-0.6720731258392334</v>
      </c>
      <c r="AS48" s="79">
        <v>-0.61436700820922852</v>
      </c>
      <c r="AT48" s="79">
        <v>-0.66614896059036255</v>
      </c>
      <c r="AU48" s="79">
        <v>-0.69770044088363647</v>
      </c>
      <c r="AV48" s="79">
        <v>-0.33512496948242188</v>
      </c>
      <c r="AW48" s="79">
        <v>-0.14784878492355347</v>
      </c>
      <c r="AX48" s="79">
        <v>-0.11500021070241928</v>
      </c>
      <c r="AY48" s="79">
        <v>-9.4460807740688324E-2</v>
      </c>
      <c r="AZ48" s="79">
        <v>0.20789308845996857</v>
      </c>
      <c r="BA48" s="79">
        <v>-0.63784235715866089</v>
      </c>
      <c r="BB48" s="79">
        <v>-1.2531050443649292</v>
      </c>
      <c r="BC48" s="79">
        <v>-1.5540902614593506</v>
      </c>
      <c r="BD48" s="79">
        <v>-1.7843846082687378</v>
      </c>
      <c r="BE48" s="79">
        <v>-1.6379302740097046</v>
      </c>
      <c r="BF48" s="79">
        <v>-1.4685300588607788</v>
      </c>
      <c r="BG48" s="79">
        <v>-1.2921072244644165</v>
      </c>
      <c r="BH48" s="79">
        <v>-1.2633111476898193</v>
      </c>
      <c r="BI48" s="79">
        <v>-0.96790605783462524</v>
      </c>
      <c r="BJ48" s="79">
        <v>-0.91542088985443115</v>
      </c>
      <c r="BK48" s="79">
        <v>-0.7189936637878418</v>
      </c>
      <c r="BL48" s="79">
        <v>-0.76954358816146851</v>
      </c>
      <c r="BM48" s="79">
        <v>-0.41172036528587341</v>
      </c>
      <c r="BN48" s="79">
        <v>-0.48997986316680908</v>
      </c>
      <c r="BO48" s="79">
        <v>-0.53551071882247925</v>
      </c>
      <c r="BP48" s="79">
        <v>-0.49301764369010925</v>
      </c>
      <c r="BQ48" s="79">
        <v>-0.44155433773994446</v>
      </c>
      <c r="BR48" s="79">
        <v>-0.50641518831253052</v>
      </c>
      <c r="BS48" s="79">
        <v>-0.52898216247558594</v>
      </c>
      <c r="BT48" s="79">
        <v>-0.16294929385185242</v>
      </c>
      <c r="BU48" s="79">
        <v>3.0681004747748375E-2</v>
      </c>
      <c r="BV48" s="79">
        <v>7.0122659206390381E-2</v>
      </c>
      <c r="BW48" s="79">
        <v>8.6133576929569244E-2</v>
      </c>
      <c r="BX48" s="79">
        <v>0.39840716123580933</v>
      </c>
      <c r="BY48" s="79">
        <v>-0.43693619966506958</v>
      </c>
      <c r="BZ48" s="79">
        <v>-1.053022027015686</v>
      </c>
      <c r="CA48" s="79">
        <v>-1.3615049123764038</v>
      </c>
      <c r="CB48" s="79">
        <v>-1.6016503572463989</v>
      </c>
      <c r="CC48" s="79">
        <v>-1.5164566040039063</v>
      </c>
      <c r="CD48" s="79">
        <v>-1.3575764894485474</v>
      </c>
      <c r="CE48" s="79">
        <v>-1.1907668113708496</v>
      </c>
      <c r="CF48" s="79">
        <v>-1.1617796421051025</v>
      </c>
      <c r="CG48" s="79">
        <v>-0.86944562196731567</v>
      </c>
      <c r="CH48" s="79">
        <v>-0.816569983959198</v>
      </c>
      <c r="CI48" s="79">
        <v>-0.60599696636199951</v>
      </c>
      <c r="CJ48" s="79">
        <v>-0.65780675411224365</v>
      </c>
      <c r="CK48" s="79">
        <v>-0.29945516586303711</v>
      </c>
      <c r="CL48" s="79">
        <v>-0.36847564578056335</v>
      </c>
      <c r="CM48" s="79">
        <v>-0.40602019429206848</v>
      </c>
      <c r="CN48" s="79">
        <v>-0.36900436878204346</v>
      </c>
      <c r="CO48" s="79">
        <v>-0.32186481356620789</v>
      </c>
      <c r="CP48" s="79">
        <v>-0.39578405022621155</v>
      </c>
      <c r="CQ48" s="79">
        <v>-0.41212835907936096</v>
      </c>
      <c r="CR48" s="79">
        <v>-4.37009297311306E-2</v>
      </c>
      <c r="CS48" s="79">
        <v>0.15433019399642944</v>
      </c>
      <c r="CT48" s="79">
        <v>0.19833819568157196</v>
      </c>
      <c r="CU48" s="79">
        <v>0.21121269464492798</v>
      </c>
      <c r="CV48" s="79">
        <v>0.53035664558410645</v>
      </c>
      <c r="CW48" s="79">
        <v>-0.29778918623924255</v>
      </c>
      <c r="CX48" s="79">
        <v>-0.91444516181945801</v>
      </c>
      <c r="CY48" s="79">
        <v>-1.2281209230422974</v>
      </c>
      <c r="CZ48" s="79">
        <v>-1.4750891923904419</v>
      </c>
      <c r="DA48" s="79">
        <v>-1.3949829339981079</v>
      </c>
      <c r="DB48" s="79">
        <v>-1.2466229200363159</v>
      </c>
      <c r="DC48" s="79">
        <v>-1.0894263982772827</v>
      </c>
      <c r="DD48" s="79">
        <v>-1.0602481365203857</v>
      </c>
      <c r="DE48" s="79">
        <v>-0.7709851861000061</v>
      </c>
      <c r="DF48" s="79">
        <v>-0.71771907806396484</v>
      </c>
      <c r="DG48" s="79">
        <v>-0.49300029873847961</v>
      </c>
      <c r="DH48" s="79">
        <v>-0.5460699200630188</v>
      </c>
      <c r="DI48" s="79">
        <v>-0.18718996644020081</v>
      </c>
      <c r="DJ48" s="79">
        <v>-0.24697142839431763</v>
      </c>
      <c r="DK48" s="79">
        <v>-0.27652963995933533</v>
      </c>
      <c r="DL48" s="79">
        <v>-0.24499107897281647</v>
      </c>
      <c r="DM48" s="79">
        <v>-0.20217528939247131</v>
      </c>
      <c r="DN48" s="79">
        <v>-0.28515294194221497</v>
      </c>
      <c r="DO48" s="79">
        <v>-0.29527458548545837</v>
      </c>
      <c r="DP48" s="79">
        <v>7.554742693901062E-2</v>
      </c>
      <c r="DQ48" s="79">
        <v>0.27797937393188477</v>
      </c>
      <c r="DR48" s="79">
        <v>0.32655373215675354</v>
      </c>
      <c r="DS48" s="79">
        <v>0.33629181981086731</v>
      </c>
      <c r="DT48" s="79">
        <v>0.66230612993240356</v>
      </c>
      <c r="DU48" s="79">
        <v>-0.15864218771457672</v>
      </c>
      <c r="DV48" s="79">
        <v>-0.77586823701858521</v>
      </c>
      <c r="DW48" s="79">
        <v>-1.0947369337081909</v>
      </c>
      <c r="DX48" s="79">
        <v>-1.3485280275344849</v>
      </c>
      <c r="DY48" s="79">
        <v>-1.2195942401885986</v>
      </c>
      <c r="DZ48" s="79">
        <v>-1.0864236354827881</v>
      </c>
      <c r="EA48" s="79">
        <v>-0.94310683012008667</v>
      </c>
      <c r="EB48" s="79">
        <v>-0.91365265846252441</v>
      </c>
      <c r="EC48" s="79">
        <v>-0.62882399559020996</v>
      </c>
      <c r="ED48" s="79">
        <v>-0.57499402761459351</v>
      </c>
      <c r="EE48" s="79">
        <v>-0.32985103130340576</v>
      </c>
      <c r="EF48" s="79">
        <v>-0.38473975658416748</v>
      </c>
      <c r="EG48" s="79">
        <v>-2.509685792028904E-2</v>
      </c>
      <c r="EH48" s="79">
        <v>-7.1538627147674561E-2</v>
      </c>
      <c r="EI48" s="79">
        <v>-8.9565865695476532E-2</v>
      </c>
      <c r="EJ48" s="79">
        <v>-6.5935604274272919E-2</v>
      </c>
      <c r="EK48" s="79">
        <v>-2.9362620785832405E-2</v>
      </c>
      <c r="EL48" s="79">
        <v>-0.12541916966438293</v>
      </c>
      <c r="EM48" s="79">
        <v>-0.12655626237392426</v>
      </c>
      <c r="EN48" s="79">
        <v>0.24772311747074127</v>
      </c>
      <c r="EO48" s="79">
        <v>0.45650917291641235</v>
      </c>
      <c r="EP48" s="79">
        <v>0.5116766095161438</v>
      </c>
      <c r="EQ48" s="79">
        <v>0.51688617467880249</v>
      </c>
      <c r="ER48" s="79">
        <v>0.85282021760940552</v>
      </c>
      <c r="ES48" s="79">
        <v>4.2263980954885483E-2</v>
      </c>
      <c r="ET48" s="79">
        <v>-0.57578521966934204</v>
      </c>
      <c r="EU48" s="79">
        <v>-0.90215152502059937</v>
      </c>
      <c r="EV48" s="79">
        <v>-1.165793776512146</v>
      </c>
      <c r="EW48" s="79">
        <v>55.995502471923828</v>
      </c>
      <c r="EX48" s="79">
        <v>55.433872222900391</v>
      </c>
      <c r="EY48" s="79">
        <v>55.013523101806641</v>
      </c>
      <c r="EZ48" s="79">
        <v>54.604831695556641</v>
      </c>
      <c r="FA48" s="79">
        <v>54.254253387451172</v>
      </c>
      <c r="FB48" s="79">
        <v>53.866947174072266</v>
      </c>
      <c r="FC48" s="79">
        <v>54.153572082519531</v>
      </c>
      <c r="FD48" s="79">
        <v>55.943492889404297</v>
      </c>
      <c r="FE48" s="79">
        <v>58.246006011962891</v>
      </c>
      <c r="FF48" s="79">
        <v>60.654510498046875</v>
      </c>
      <c r="FG48" s="79">
        <v>63.041587829589844</v>
      </c>
      <c r="FH48" s="79">
        <v>65.097671508789063</v>
      </c>
      <c r="FI48" s="79">
        <v>66.877845764160156</v>
      </c>
      <c r="FJ48" s="79">
        <v>68.21258544921875</v>
      </c>
      <c r="FK48" s="79">
        <v>69.057357788085938</v>
      </c>
      <c r="FL48" s="79">
        <v>69.215019226074219</v>
      </c>
      <c r="FM48" s="79">
        <v>68.524482727050781</v>
      </c>
      <c r="FN48" s="79">
        <v>66.922172546386719</v>
      </c>
      <c r="FO48" s="79">
        <v>64.756980895996094</v>
      </c>
      <c r="FP48" s="79">
        <v>61.983383178710938</v>
      </c>
      <c r="FQ48" s="79">
        <v>59.882480621337891</v>
      </c>
      <c r="FR48" s="79">
        <v>58.689990997314453</v>
      </c>
      <c r="FS48" s="79">
        <v>57.762908935546875</v>
      </c>
      <c r="FT48" s="79">
        <v>57.0458984375</v>
      </c>
      <c r="FU48" s="79">
        <v>0.16266147792339325</v>
      </c>
      <c r="FV48" s="79">
        <v>0.21464170515537262</v>
      </c>
      <c r="FW48" s="79">
        <v>0.15996897220611572</v>
      </c>
      <c r="FX48" s="79">
        <v>3970.272705078125</v>
      </c>
      <c r="FY48" s="79">
        <v>1</v>
      </c>
      <c r="FZ48" s="41"/>
      <c r="GA48" s="34"/>
      <c r="GB48" s="34"/>
    </row>
    <row r="49" spans="1:184" x14ac:dyDescent="0.25">
      <c r="A49" t="s">
        <v>186</v>
      </c>
      <c r="B49" t="s">
        <v>236</v>
      </c>
      <c r="C49" t="s">
        <v>2</v>
      </c>
      <c r="D49" t="s">
        <v>202</v>
      </c>
      <c r="E49" t="s">
        <v>206</v>
      </c>
      <c r="F49" t="s">
        <v>178</v>
      </c>
      <c r="G49" t="s">
        <v>1</v>
      </c>
      <c r="H49" s="79">
        <v>22585</v>
      </c>
      <c r="I49" s="79">
        <v>7.6779265403747559</v>
      </c>
      <c r="J49" s="79">
        <v>6.6071186065673828</v>
      </c>
      <c r="K49" s="79">
        <v>6.1017656326293945</v>
      </c>
      <c r="L49" s="79">
        <v>5.8495583534240723</v>
      </c>
      <c r="M49" s="79">
        <v>5.8791627883911133</v>
      </c>
      <c r="N49" s="79">
        <v>6.313204288482666</v>
      </c>
      <c r="O49" s="79">
        <v>7.8107390403747559</v>
      </c>
      <c r="P49" s="79">
        <v>9.1580991744995117</v>
      </c>
      <c r="Q49" s="79">
        <v>8.7232942581176758</v>
      </c>
      <c r="R49" s="79">
        <v>8.1864490509033203</v>
      </c>
      <c r="S49" s="79">
        <v>7.8676190376281738</v>
      </c>
      <c r="T49" s="79">
        <v>7.6903219223022461</v>
      </c>
      <c r="U49" s="79">
        <v>7.6760401725769043</v>
      </c>
      <c r="V49" s="79">
        <v>7.4275641441345215</v>
      </c>
      <c r="W49" s="79">
        <v>7.2398772239685059</v>
      </c>
      <c r="X49" s="79">
        <v>7.3853745460510254</v>
      </c>
      <c r="Y49" s="79">
        <v>7.8178625106811523</v>
      </c>
      <c r="Z49" s="79">
        <v>8.8746376037597656</v>
      </c>
      <c r="AA49" s="79">
        <v>10.459126472473145</v>
      </c>
      <c r="AB49" s="79">
        <v>11.66656494140625</v>
      </c>
      <c r="AC49" s="79">
        <v>12.784515380859375</v>
      </c>
      <c r="AD49" s="79">
        <v>12.761750221252441</v>
      </c>
      <c r="AE49" s="79">
        <v>11.363176345825195</v>
      </c>
      <c r="AF49" s="79">
        <v>9.4064311981201172</v>
      </c>
      <c r="AG49" s="79">
        <v>-1.2046136856079102</v>
      </c>
      <c r="AH49" s="79">
        <v>-1.1318727731704712</v>
      </c>
      <c r="AI49" s="79">
        <v>-0.90827846527099609</v>
      </c>
      <c r="AJ49" s="79">
        <v>-0.82352375984191895</v>
      </c>
      <c r="AK49" s="79">
        <v>-0.62118089199066162</v>
      </c>
      <c r="AL49" s="79">
        <v>-0.51476222276687622</v>
      </c>
      <c r="AM49" s="79">
        <v>-0.39331889152526855</v>
      </c>
      <c r="AN49" s="79">
        <v>-0.59173274040222168</v>
      </c>
      <c r="AO49" s="79">
        <v>-0.34111431241035461</v>
      </c>
      <c r="AP49" s="79">
        <v>-0.38506877422332764</v>
      </c>
      <c r="AQ49" s="79">
        <v>-0.38870388269424438</v>
      </c>
      <c r="AR49" s="79">
        <v>-0.3980841338634491</v>
      </c>
      <c r="AS49" s="79">
        <v>-0.32405981421470642</v>
      </c>
      <c r="AT49" s="79">
        <v>-0.3267657458782196</v>
      </c>
      <c r="AU49" s="79">
        <v>-0.26285910606384277</v>
      </c>
      <c r="AV49" s="79">
        <v>2.6775147765874863E-2</v>
      </c>
      <c r="AW49" s="79">
        <v>0.12501363456249237</v>
      </c>
      <c r="AX49" s="79">
        <v>6.8170987069606781E-2</v>
      </c>
      <c r="AY49" s="79">
        <v>8.7676204741001129E-2</v>
      </c>
      <c r="AZ49" s="79">
        <v>0.17153877019882202</v>
      </c>
      <c r="BA49" s="79">
        <v>-0.42898598313331604</v>
      </c>
      <c r="BB49" s="79">
        <v>-0.86539942026138306</v>
      </c>
      <c r="BC49" s="79">
        <v>-1.1351438760757446</v>
      </c>
      <c r="BD49" s="79">
        <v>-1.2593432664871216</v>
      </c>
      <c r="BE49" s="79">
        <v>-1.0928784608840942</v>
      </c>
      <c r="BF49" s="79">
        <v>-1.0297685861587524</v>
      </c>
      <c r="BG49" s="79">
        <v>-0.81984573602676392</v>
      </c>
      <c r="BH49" s="79">
        <v>-0.74004447460174561</v>
      </c>
      <c r="BI49" s="79">
        <v>-0.54544711112976074</v>
      </c>
      <c r="BJ49" s="79">
        <v>-0.44312644004821777</v>
      </c>
      <c r="BK49" s="79">
        <v>-0.30943933129310608</v>
      </c>
      <c r="BL49" s="79">
        <v>-0.50354719161987305</v>
      </c>
      <c r="BM49" s="79">
        <v>-0.2497003972530365</v>
      </c>
      <c r="BN49" s="79">
        <v>-0.30428978800773621</v>
      </c>
      <c r="BO49" s="79">
        <v>-0.30385884642601013</v>
      </c>
      <c r="BP49" s="79">
        <v>-0.32012397050857544</v>
      </c>
      <c r="BQ49" s="79">
        <v>-0.25150972604751587</v>
      </c>
      <c r="BR49" s="79">
        <v>-0.26044484972953796</v>
      </c>
      <c r="BS49" s="79">
        <v>-0.20015296339988708</v>
      </c>
      <c r="BT49" s="79">
        <v>8.9047037065029144E-2</v>
      </c>
      <c r="BU49" s="79">
        <v>0.19093300402164459</v>
      </c>
      <c r="BV49" s="79">
        <v>0.13988068699836731</v>
      </c>
      <c r="BW49" s="79">
        <v>0.17018589377403259</v>
      </c>
      <c r="BX49" s="79">
        <v>0.26112738251686096</v>
      </c>
      <c r="BY49" s="79">
        <v>-0.3272632360458374</v>
      </c>
      <c r="BZ49" s="79">
        <v>-0.75606834888458252</v>
      </c>
      <c r="CA49" s="79">
        <v>-1.0193619728088379</v>
      </c>
      <c r="CB49" s="79">
        <v>-1.1417732238769531</v>
      </c>
      <c r="CC49" s="79">
        <v>-1.0154908895492554</v>
      </c>
      <c r="CD49" s="79">
        <v>-0.95905148983001709</v>
      </c>
      <c r="CE49" s="79">
        <v>-0.75859743356704712</v>
      </c>
      <c r="CF49" s="79">
        <v>-0.68222701549530029</v>
      </c>
      <c r="CG49" s="79">
        <v>-0.49299415946006775</v>
      </c>
      <c r="CH49" s="79">
        <v>-0.39351171255111694</v>
      </c>
      <c r="CI49" s="79">
        <v>-0.25134459137916565</v>
      </c>
      <c r="CJ49" s="79">
        <v>-0.44247016310691833</v>
      </c>
      <c r="CK49" s="79">
        <v>-0.18638740479946136</v>
      </c>
      <c r="CL49" s="79">
        <v>-0.24834251403808594</v>
      </c>
      <c r="CM49" s="79">
        <v>-0.24509544670581818</v>
      </c>
      <c r="CN49" s="79">
        <v>-0.26612898707389832</v>
      </c>
      <c r="CO49" s="79">
        <v>-0.20126175880432129</v>
      </c>
      <c r="CP49" s="79">
        <v>-0.2145112156867981</v>
      </c>
      <c r="CQ49" s="79">
        <v>-0.15672287344932556</v>
      </c>
      <c r="CR49" s="79">
        <v>0.13217635452747345</v>
      </c>
      <c r="CS49" s="79">
        <v>0.23658855259418488</v>
      </c>
      <c r="CT49" s="79">
        <v>0.18954659998416901</v>
      </c>
      <c r="CU49" s="79">
        <v>0.22733186185359955</v>
      </c>
      <c r="CV49" s="79">
        <v>0.32317617535591125</v>
      </c>
      <c r="CW49" s="79">
        <v>-0.25681039690971375</v>
      </c>
      <c r="CX49" s="79">
        <v>-0.68034601211547852</v>
      </c>
      <c r="CY49" s="79">
        <v>-0.93917185068130493</v>
      </c>
      <c r="CZ49" s="79">
        <v>-1.0603445768356323</v>
      </c>
      <c r="DA49" s="79">
        <v>-0.93810337781906128</v>
      </c>
      <c r="DB49" s="79">
        <v>-0.88833439350128174</v>
      </c>
      <c r="DC49" s="79">
        <v>-0.69734913110733032</v>
      </c>
      <c r="DD49" s="79">
        <v>-0.62440955638885498</v>
      </c>
      <c r="DE49" s="79">
        <v>-0.44054117798805237</v>
      </c>
      <c r="DF49" s="79">
        <v>-0.34389698505401611</v>
      </c>
      <c r="DG49" s="79">
        <v>-0.19324986636638641</v>
      </c>
      <c r="DH49" s="79">
        <v>-0.38139313459396362</v>
      </c>
      <c r="DI49" s="79">
        <v>-0.12307440489530563</v>
      </c>
      <c r="DJ49" s="79">
        <v>-0.19239524006843567</v>
      </c>
      <c r="DK49" s="79">
        <v>-0.18633203208446503</v>
      </c>
      <c r="DL49" s="79">
        <v>-0.21213400363922119</v>
      </c>
      <c r="DM49" s="79">
        <v>-0.15101379156112671</v>
      </c>
      <c r="DN49" s="79">
        <v>-0.16857756674289703</v>
      </c>
      <c r="DO49" s="79">
        <v>-0.11329279094934464</v>
      </c>
      <c r="DP49" s="79">
        <v>0.17530567944049835</v>
      </c>
      <c r="DQ49" s="79">
        <v>0.28224411606788635</v>
      </c>
      <c r="DR49" s="79">
        <v>0.2392125129699707</v>
      </c>
      <c r="DS49" s="79">
        <v>0.2844778299331665</v>
      </c>
      <c r="DT49" s="79">
        <v>0.38522496819496155</v>
      </c>
      <c r="DU49" s="79">
        <v>-0.18635754287242889</v>
      </c>
      <c r="DV49" s="79">
        <v>-0.60462367534637451</v>
      </c>
      <c r="DW49" s="79">
        <v>-0.8589816689491272</v>
      </c>
      <c r="DX49" s="79">
        <v>-0.97891592979431152</v>
      </c>
      <c r="DY49" s="79">
        <v>-0.82636803388595581</v>
      </c>
      <c r="DZ49" s="79">
        <v>-0.78623014688491821</v>
      </c>
      <c r="EA49" s="79">
        <v>-0.60891640186309814</v>
      </c>
      <c r="EB49" s="79">
        <v>-0.54093027114868164</v>
      </c>
      <c r="EC49" s="79">
        <v>-0.36480742692947388</v>
      </c>
      <c r="ED49" s="79">
        <v>-0.27226117253303528</v>
      </c>
      <c r="EE49" s="79">
        <v>-0.10937029868364334</v>
      </c>
      <c r="EF49" s="79">
        <v>-0.29320758581161499</v>
      </c>
      <c r="EG49" s="79">
        <v>-3.1660497188568115E-2</v>
      </c>
      <c r="EH49" s="79">
        <v>-0.11161626875400543</v>
      </c>
      <c r="EI49" s="79">
        <v>-0.10148700326681137</v>
      </c>
      <c r="EJ49" s="79">
        <v>-0.13417384028434753</v>
      </c>
      <c r="EK49" s="79">
        <v>-7.8463703393936157E-2</v>
      </c>
      <c r="EL49" s="79">
        <v>-0.10225669294595718</v>
      </c>
      <c r="EM49" s="79">
        <v>-5.0586644560098648E-2</v>
      </c>
      <c r="EN49" s="79">
        <v>0.23757755756378174</v>
      </c>
      <c r="EO49" s="79">
        <v>0.34816345572471619</v>
      </c>
      <c r="EP49" s="79">
        <v>0.31092220544815063</v>
      </c>
      <c r="EQ49" s="79">
        <v>0.36698752641677856</v>
      </c>
      <c r="ER49" s="79">
        <v>0.47481358051300049</v>
      </c>
      <c r="ES49" s="79">
        <v>-8.4634825587272644E-2</v>
      </c>
      <c r="ET49" s="79">
        <v>-0.49529260396957397</v>
      </c>
      <c r="EU49" s="79">
        <v>-0.74319982528686523</v>
      </c>
      <c r="EV49" s="79">
        <v>-0.86134588718414307</v>
      </c>
      <c r="EW49" s="79">
        <v>55.69036865234375</v>
      </c>
      <c r="EX49" s="79">
        <v>55.316940307617188</v>
      </c>
      <c r="EY49" s="79">
        <v>55.042964935302734</v>
      </c>
      <c r="EZ49" s="79">
        <v>54.742519378662109</v>
      </c>
      <c r="FA49" s="79">
        <v>54.584815979003906</v>
      </c>
      <c r="FB49" s="79">
        <v>54.390903472900391</v>
      </c>
      <c r="FC49" s="79">
        <v>54.674236297607422</v>
      </c>
      <c r="FD49" s="79">
        <v>56.211872100830078</v>
      </c>
      <c r="FE49" s="79">
        <v>58.186637878417969</v>
      </c>
      <c r="FF49" s="79">
        <v>60.275779724121094</v>
      </c>
      <c r="FG49" s="79">
        <v>62.519126892089844</v>
      </c>
      <c r="FH49" s="79">
        <v>64.243309020996094</v>
      </c>
      <c r="FI49" s="79">
        <v>65.82647705078125</v>
      </c>
      <c r="FJ49" s="79">
        <v>66.91162109375</v>
      </c>
      <c r="FK49" s="79">
        <v>67.411399841308594</v>
      </c>
      <c r="FL49" s="79">
        <v>67.240325927734375</v>
      </c>
      <c r="FM49" s="79">
        <v>66.342788696289063</v>
      </c>
      <c r="FN49" s="79">
        <v>64.593399047851563</v>
      </c>
      <c r="FO49" s="79">
        <v>62.352642059326172</v>
      </c>
      <c r="FP49" s="79">
        <v>60.021476745605469</v>
      </c>
      <c r="FQ49" s="79">
        <v>58.289440155029297</v>
      </c>
      <c r="FR49" s="79">
        <v>57.462501525878906</v>
      </c>
      <c r="FS49" s="79">
        <v>56.792697906494141</v>
      </c>
      <c r="FT49" s="79">
        <v>56.229518890380859</v>
      </c>
      <c r="FU49" s="79">
        <v>6.9827355444431305E-2</v>
      </c>
      <c r="FV49" s="79">
        <v>7.8856021165847778E-2</v>
      </c>
      <c r="FW49" s="79">
        <v>7.4786365032196045E-2</v>
      </c>
      <c r="FX49" s="79">
        <v>3177.54541015625</v>
      </c>
      <c r="FY49" s="79">
        <v>1</v>
      </c>
      <c r="FZ49" s="41"/>
      <c r="GA49" s="34"/>
      <c r="GB49" s="34"/>
    </row>
    <row r="50" spans="1:184" x14ac:dyDescent="0.25">
      <c r="A50" t="s">
        <v>186</v>
      </c>
      <c r="B50" t="s">
        <v>236</v>
      </c>
      <c r="C50" t="s">
        <v>2</v>
      </c>
      <c r="D50" t="s">
        <v>202</v>
      </c>
      <c r="E50" t="s">
        <v>206</v>
      </c>
      <c r="F50" t="s">
        <v>179</v>
      </c>
      <c r="G50" t="s">
        <v>1</v>
      </c>
      <c r="H50" s="79">
        <v>987</v>
      </c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  <c r="BX50" s="79"/>
      <c r="BY50" s="79"/>
      <c r="BZ50" s="79"/>
      <c r="CA50" s="79"/>
      <c r="CB50" s="79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  <c r="DC50" s="79"/>
      <c r="DD50" s="79"/>
      <c r="DE50" s="79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79"/>
      <c r="DQ50" s="79"/>
      <c r="DR50" s="79"/>
      <c r="DS50" s="79"/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/>
      <c r="EG50" s="79"/>
      <c r="EH50" s="79"/>
      <c r="EI50" s="79"/>
      <c r="EJ50" s="79"/>
      <c r="EK50" s="79"/>
      <c r="EL50" s="79"/>
      <c r="EM50" s="79"/>
      <c r="EN50" s="79"/>
      <c r="EO50" s="79"/>
      <c r="EP50" s="79"/>
      <c r="EQ50" s="79"/>
      <c r="ER50" s="79"/>
      <c r="ES50" s="79"/>
      <c r="ET50" s="79"/>
      <c r="EU50" s="79"/>
      <c r="EV50" s="79"/>
      <c r="EW50" s="79"/>
      <c r="EX50" s="79"/>
      <c r="EY50" s="79"/>
      <c r="EZ50" s="79"/>
      <c r="FA50" s="79"/>
      <c r="FB50" s="79"/>
      <c r="FC50" s="79"/>
      <c r="FD50" s="79"/>
      <c r="FE50" s="79"/>
      <c r="FF50" s="79"/>
      <c r="FG50" s="79"/>
      <c r="FH50" s="79"/>
      <c r="FI50" s="79"/>
      <c r="FJ50" s="79"/>
      <c r="FK50" s="79"/>
      <c r="FL50" s="79"/>
      <c r="FM50" s="79"/>
      <c r="FN50" s="79"/>
      <c r="FO50" s="79"/>
      <c r="FP50" s="79"/>
      <c r="FQ50" s="79"/>
      <c r="FR50" s="79"/>
      <c r="FS50" s="79"/>
      <c r="FT50" s="79"/>
      <c r="FU50" s="79"/>
      <c r="FV50" s="79"/>
      <c r="FW50" s="79"/>
      <c r="FX50" s="79">
        <v>46.590908050537109</v>
      </c>
      <c r="FY50" s="79">
        <v>0</v>
      </c>
      <c r="FZ50" s="41"/>
      <c r="GA50" s="34"/>
      <c r="GB50" s="34"/>
    </row>
    <row r="51" spans="1:184" x14ac:dyDescent="0.25">
      <c r="A51" t="s">
        <v>186</v>
      </c>
      <c r="B51" t="s">
        <v>236</v>
      </c>
      <c r="C51" t="s">
        <v>2</v>
      </c>
      <c r="D51" t="s">
        <v>202</v>
      </c>
      <c r="E51" t="s">
        <v>206</v>
      </c>
      <c r="F51" t="s">
        <v>180</v>
      </c>
      <c r="G51" t="s">
        <v>1</v>
      </c>
      <c r="H51" s="79">
        <v>548</v>
      </c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  <c r="DC51" s="79"/>
      <c r="DD51" s="79"/>
      <c r="DE51" s="79"/>
      <c r="DF51" s="79"/>
      <c r="DG51" s="79"/>
      <c r="DH51" s="79"/>
      <c r="DI51" s="79"/>
      <c r="DJ51" s="79"/>
      <c r="DK51" s="79"/>
      <c r="DL51" s="79"/>
      <c r="DM51" s="79"/>
      <c r="DN51" s="79"/>
      <c r="DO51" s="79"/>
      <c r="DP51" s="79"/>
      <c r="DQ51" s="79"/>
      <c r="DR51" s="79"/>
      <c r="DS51" s="79"/>
      <c r="DT51" s="79"/>
      <c r="DU51" s="79"/>
      <c r="DV51" s="79"/>
      <c r="DW51" s="79"/>
      <c r="DX51" s="79"/>
      <c r="DY51" s="79"/>
      <c r="DZ51" s="79"/>
      <c r="EA51" s="79"/>
      <c r="EB51" s="79"/>
      <c r="EC51" s="79"/>
      <c r="ED51" s="79"/>
      <c r="EE51" s="79"/>
      <c r="EF51" s="79"/>
      <c r="EG51" s="79"/>
      <c r="EH51" s="79"/>
      <c r="EI51" s="79"/>
      <c r="EJ51" s="79"/>
      <c r="EK51" s="79"/>
      <c r="EL51" s="79"/>
      <c r="EM51" s="79"/>
      <c r="EN51" s="79"/>
      <c r="EO51" s="79"/>
      <c r="EP51" s="79"/>
      <c r="EQ51" s="79"/>
      <c r="ER51" s="79"/>
      <c r="ES51" s="79"/>
      <c r="ET51" s="79"/>
      <c r="EU51" s="79"/>
      <c r="EV51" s="79"/>
      <c r="EW51" s="79"/>
      <c r="EX51" s="79"/>
      <c r="EY51" s="79"/>
      <c r="EZ51" s="79"/>
      <c r="FA51" s="79"/>
      <c r="FB51" s="79"/>
      <c r="FC51" s="79"/>
      <c r="FD51" s="79"/>
      <c r="FE51" s="79"/>
      <c r="FF51" s="79"/>
      <c r="FG51" s="79"/>
      <c r="FH51" s="79"/>
      <c r="FI51" s="79"/>
      <c r="FJ51" s="79"/>
      <c r="FK51" s="79"/>
      <c r="FL51" s="79"/>
      <c r="FM51" s="79"/>
      <c r="FN51" s="79"/>
      <c r="FO51" s="79"/>
      <c r="FP51" s="79"/>
      <c r="FQ51" s="79"/>
      <c r="FR51" s="79"/>
      <c r="FS51" s="79"/>
      <c r="FT51" s="79"/>
      <c r="FU51" s="79"/>
      <c r="FV51" s="79"/>
      <c r="FW51" s="79"/>
      <c r="FX51" s="79">
        <v>91.590911865234375</v>
      </c>
      <c r="FY51" s="79">
        <v>0</v>
      </c>
      <c r="FZ51" s="41"/>
      <c r="GA51" s="34"/>
      <c r="GB51" s="34"/>
    </row>
    <row r="52" spans="1:184" x14ac:dyDescent="0.25">
      <c r="A52" t="s">
        <v>186</v>
      </c>
      <c r="B52" t="s">
        <v>236</v>
      </c>
      <c r="C52" t="s">
        <v>2</v>
      </c>
      <c r="D52" t="s">
        <v>202</v>
      </c>
      <c r="E52" t="s">
        <v>206</v>
      </c>
      <c r="F52" t="s">
        <v>181</v>
      </c>
      <c r="G52" t="s">
        <v>1</v>
      </c>
      <c r="H52" s="79">
        <v>226</v>
      </c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  <c r="DC52" s="79"/>
      <c r="DD52" s="79"/>
      <c r="DE52" s="79"/>
      <c r="DF52" s="79"/>
      <c r="DG52" s="79"/>
      <c r="DH52" s="79"/>
      <c r="DI52" s="79"/>
      <c r="DJ52" s="79"/>
      <c r="DK52" s="79"/>
      <c r="DL52" s="79"/>
      <c r="DM52" s="79"/>
      <c r="DN52" s="79"/>
      <c r="DO52" s="79"/>
      <c r="DP52" s="79"/>
      <c r="DQ52" s="79"/>
      <c r="DR52" s="79"/>
      <c r="DS52" s="79"/>
      <c r="DT52" s="79"/>
      <c r="DU52" s="79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79"/>
      <c r="EN52" s="79"/>
      <c r="EO52" s="79"/>
      <c r="EP52" s="79"/>
      <c r="EQ52" s="79"/>
      <c r="ER52" s="79"/>
      <c r="ES52" s="79"/>
      <c r="ET52" s="79"/>
      <c r="EU52" s="79"/>
      <c r="EV52" s="79"/>
      <c r="EW52" s="79"/>
      <c r="EX52" s="79"/>
      <c r="EY52" s="79"/>
      <c r="EZ52" s="79"/>
      <c r="FA52" s="79"/>
      <c r="FB52" s="79"/>
      <c r="FC52" s="79"/>
      <c r="FD52" s="79"/>
      <c r="FE52" s="79"/>
      <c r="FF52" s="79"/>
      <c r="FG52" s="79"/>
      <c r="FH52" s="79"/>
      <c r="FI52" s="79"/>
      <c r="FJ52" s="79"/>
      <c r="FK52" s="79"/>
      <c r="FL52" s="79"/>
      <c r="FM52" s="79"/>
      <c r="FN52" s="79"/>
      <c r="FO52" s="79"/>
      <c r="FP52" s="79"/>
      <c r="FQ52" s="79"/>
      <c r="FR52" s="79"/>
      <c r="FS52" s="79"/>
      <c r="FT52" s="79"/>
      <c r="FU52" s="79"/>
      <c r="FV52" s="79"/>
      <c r="FW52" s="79"/>
      <c r="FX52" s="79">
        <v>8.9545450210571289</v>
      </c>
      <c r="FY52" s="79">
        <v>0</v>
      </c>
      <c r="FZ52" s="41"/>
      <c r="GA52" s="34"/>
      <c r="GB52" s="34"/>
    </row>
    <row r="53" spans="1:184" x14ac:dyDescent="0.25">
      <c r="A53" t="s">
        <v>186</v>
      </c>
      <c r="B53" t="s">
        <v>236</v>
      </c>
      <c r="C53" t="s">
        <v>2</v>
      </c>
      <c r="D53" t="s">
        <v>202</v>
      </c>
      <c r="E53" t="s">
        <v>206</v>
      </c>
      <c r="F53" t="s">
        <v>182</v>
      </c>
      <c r="G53" t="s">
        <v>1</v>
      </c>
      <c r="H53" s="79">
        <v>2569</v>
      </c>
      <c r="I53" s="79">
        <v>1.0821458101272583</v>
      </c>
      <c r="J53" s="79">
        <v>0.96934020519256592</v>
      </c>
      <c r="K53" s="79">
        <v>0.87234103679656982</v>
      </c>
      <c r="L53" s="79">
        <v>0.84382075071334839</v>
      </c>
      <c r="M53" s="79">
        <v>0.89190089702606201</v>
      </c>
      <c r="N53" s="79">
        <v>0.99779659509658813</v>
      </c>
      <c r="O53" s="79">
        <v>1.1948492527008057</v>
      </c>
      <c r="P53" s="79">
        <v>1.4350697994232178</v>
      </c>
      <c r="Q53" s="79">
        <v>1.3330336809158325</v>
      </c>
      <c r="R53" s="79">
        <v>1.3645570278167725</v>
      </c>
      <c r="S53" s="79">
        <v>1.30936598777771</v>
      </c>
      <c r="T53" s="79">
        <v>1.2855676412582397</v>
      </c>
      <c r="U53" s="79">
        <v>1.2495627403259277</v>
      </c>
      <c r="V53" s="79">
        <v>1.2048803567886353</v>
      </c>
      <c r="W53" s="79">
        <v>1.1768027544021606</v>
      </c>
      <c r="X53" s="79">
        <v>1.180403470993042</v>
      </c>
      <c r="Y53" s="79">
        <v>1.2398374080657959</v>
      </c>
      <c r="Z53" s="79">
        <v>1.3802746534347534</v>
      </c>
      <c r="AA53" s="79">
        <v>1.5484143495559692</v>
      </c>
      <c r="AB53" s="79">
        <v>1.6339945793151855</v>
      </c>
      <c r="AC53" s="79">
        <v>1.7679092884063721</v>
      </c>
      <c r="AD53" s="79">
        <v>1.6962227821350098</v>
      </c>
      <c r="AE53" s="79">
        <v>1.530022144317627</v>
      </c>
      <c r="AF53" s="79">
        <v>1.2724624872207642</v>
      </c>
      <c r="AG53" s="79">
        <v>-0.10931383073329926</v>
      </c>
      <c r="AH53" s="79">
        <v>-0.11511681228876114</v>
      </c>
      <c r="AI53" s="79">
        <v>-0.11293523013591766</v>
      </c>
      <c r="AJ53" s="79">
        <v>-8.7755799293518066E-2</v>
      </c>
      <c r="AK53" s="79">
        <v>-7.1762591600418091E-2</v>
      </c>
      <c r="AL53" s="79">
        <v>-0.11551982909440994</v>
      </c>
      <c r="AM53" s="79">
        <v>-0.11449441313743591</v>
      </c>
      <c r="AN53" s="79">
        <v>-9.4903923571109772E-2</v>
      </c>
      <c r="AO53" s="79">
        <v>-7.7884472906589508E-2</v>
      </c>
      <c r="AP53" s="79">
        <v>-1.3110690750181675E-2</v>
      </c>
      <c r="AQ53" s="79">
        <v>-4.2261864989995956E-2</v>
      </c>
      <c r="AR53" s="79">
        <v>-3.9036951959133148E-2</v>
      </c>
      <c r="AS53" s="79">
        <v>-3.1275380402803421E-2</v>
      </c>
      <c r="AT53" s="79">
        <v>-4.2776693589985371E-3</v>
      </c>
      <c r="AU53" s="79">
        <v>-2.1381995175033808E-3</v>
      </c>
      <c r="AV53" s="79">
        <v>-1.1171397753059864E-2</v>
      </c>
      <c r="AW53" s="79">
        <v>-2.5950042530894279E-2</v>
      </c>
      <c r="AX53" s="79">
        <v>-3.7225935608148575E-2</v>
      </c>
      <c r="AY53" s="79">
        <v>2.5385098531842232E-2</v>
      </c>
      <c r="AZ53" s="79">
        <v>-3.895038366317749E-2</v>
      </c>
      <c r="BA53" s="79">
        <v>-6.1861895024776459E-2</v>
      </c>
      <c r="BB53" s="79">
        <v>-0.11661811172962189</v>
      </c>
      <c r="BC53" s="79">
        <v>-3.8273092359304428E-2</v>
      </c>
      <c r="BD53" s="79">
        <v>-6.4438149333000183E-2</v>
      </c>
      <c r="BE53" s="79">
        <v>-5.5916253477334976E-2</v>
      </c>
      <c r="BF53" s="79">
        <v>-6.8779967725276947E-2</v>
      </c>
      <c r="BG53" s="79">
        <v>-7.2208225727081299E-2</v>
      </c>
      <c r="BH53" s="79">
        <v>-5.2263114601373672E-2</v>
      </c>
      <c r="BI53" s="79">
        <v>-3.5103801637887955E-2</v>
      </c>
      <c r="BJ53" s="79">
        <v>-7.6536037027835846E-2</v>
      </c>
      <c r="BK53" s="79">
        <v>-7.094399631023407E-2</v>
      </c>
      <c r="BL53" s="79">
        <v>-4.6121269464492798E-2</v>
      </c>
      <c r="BM53" s="79">
        <v>-3.286941722035408E-2</v>
      </c>
      <c r="BN53" s="79">
        <v>4.9399435520172119E-2</v>
      </c>
      <c r="BO53" s="79">
        <v>2.4182464927434921E-2</v>
      </c>
      <c r="BP53" s="79">
        <v>2.7080243453383446E-2</v>
      </c>
      <c r="BQ53" s="79">
        <v>3.4977491945028305E-2</v>
      </c>
      <c r="BR53" s="79">
        <v>6.0595806688070297E-2</v>
      </c>
      <c r="BS53" s="79">
        <v>6.1213694512844086E-2</v>
      </c>
      <c r="BT53" s="79">
        <v>5.2631694823503494E-2</v>
      </c>
      <c r="BU53" s="79">
        <v>4.0091849863529205E-2</v>
      </c>
      <c r="BV53" s="79">
        <v>3.4289725124835968E-2</v>
      </c>
      <c r="BW53" s="79">
        <v>9.2970535159111023E-2</v>
      </c>
      <c r="BX53" s="79">
        <v>2.9867891222238541E-2</v>
      </c>
      <c r="BY53" s="79">
        <v>1.0017919354140759E-2</v>
      </c>
      <c r="BZ53" s="79">
        <v>-6.4041770994663239E-2</v>
      </c>
      <c r="CA53" s="79">
        <v>1.1892292648553848E-2</v>
      </c>
      <c r="CB53" s="79">
        <v>-1.5883436426520348E-2</v>
      </c>
      <c r="CC53" s="79">
        <v>-1.8933257088065147E-2</v>
      </c>
      <c r="CD53" s="79">
        <v>-3.6687210202217102E-2</v>
      </c>
      <c r="CE53" s="79">
        <v>-4.4000826776027679E-2</v>
      </c>
      <c r="CF53" s="79">
        <v>-2.7680987492203712E-2</v>
      </c>
      <c r="CG53" s="79">
        <v>-9.7140353173017502E-3</v>
      </c>
      <c r="CH53" s="79">
        <v>-4.9535974860191345E-2</v>
      </c>
      <c r="CI53" s="79">
        <v>-4.0781110525131226E-2</v>
      </c>
      <c r="CJ53" s="79">
        <v>-1.2334555387496948E-2</v>
      </c>
      <c r="CK53" s="79">
        <v>-1.6921231290325522E-3</v>
      </c>
      <c r="CL53" s="79">
        <v>9.2693760991096497E-2</v>
      </c>
      <c r="CM53" s="79">
        <v>7.0201605558395386E-2</v>
      </c>
      <c r="CN53" s="79">
        <v>7.2872810065746307E-2</v>
      </c>
      <c r="CO53" s="79">
        <v>8.0864027142524719E-2</v>
      </c>
      <c r="CP53" s="79">
        <v>0.10552697628736496</v>
      </c>
      <c r="CQ53" s="79">
        <v>0.10509102046489716</v>
      </c>
      <c r="CR53" s="79">
        <v>9.6821524202823639E-2</v>
      </c>
      <c r="CS53" s="79">
        <v>8.5832260549068451E-2</v>
      </c>
      <c r="CT53" s="79">
        <v>8.382125198841095E-2</v>
      </c>
      <c r="CU53" s="79">
        <v>0.13977999985218048</v>
      </c>
      <c r="CV53" s="79">
        <v>7.7531218528747559E-2</v>
      </c>
      <c r="CW53" s="79">
        <v>5.9801660478115082E-2</v>
      </c>
      <c r="CX53" s="79">
        <v>-2.7627557516098022E-2</v>
      </c>
      <c r="CY53" s="79">
        <v>4.6636685729026794E-2</v>
      </c>
      <c r="CZ53" s="79">
        <v>1.7745412886142731E-2</v>
      </c>
      <c r="DA53" s="79">
        <v>1.8049741163849831E-2</v>
      </c>
      <c r="DB53" s="79">
        <v>-4.5944526791572571E-3</v>
      </c>
      <c r="DC53" s="79">
        <v>-1.579342782497406E-2</v>
      </c>
      <c r="DD53" s="79">
        <v>-3.0988606158643961E-3</v>
      </c>
      <c r="DE53" s="79">
        <v>1.5675729140639305E-2</v>
      </c>
      <c r="DF53" s="79">
        <v>-2.2535916417837143E-2</v>
      </c>
      <c r="DG53" s="79">
        <v>-1.0618223808705807E-2</v>
      </c>
      <c r="DH53" s="79">
        <v>2.1452158689498901E-2</v>
      </c>
      <c r="DI53" s="79">
        <v>2.9485169798135757E-2</v>
      </c>
      <c r="DJ53" s="79">
        <v>0.13598808646202087</v>
      </c>
      <c r="DK53" s="79">
        <v>0.11622074991464615</v>
      </c>
      <c r="DL53" s="79">
        <v>0.11866537481546402</v>
      </c>
      <c r="DM53" s="79">
        <v>0.12675055861473083</v>
      </c>
      <c r="DN53" s="79">
        <v>0.15045814216136932</v>
      </c>
      <c r="DO53" s="79">
        <v>0.14896835386753082</v>
      </c>
      <c r="DP53" s="79">
        <v>0.14101135730743408</v>
      </c>
      <c r="DQ53" s="79">
        <v>0.13157267868518829</v>
      </c>
      <c r="DR53" s="79">
        <v>0.13335278630256653</v>
      </c>
      <c r="DS53" s="79">
        <v>0.18658946454524994</v>
      </c>
      <c r="DT53" s="79">
        <v>0.12519454956054688</v>
      </c>
      <c r="DU53" s="79">
        <v>0.10958540439605713</v>
      </c>
      <c r="DV53" s="79">
        <v>8.7866559624671936E-3</v>
      </c>
      <c r="DW53" s="79">
        <v>8.1381075084209442E-2</v>
      </c>
      <c r="DX53" s="79">
        <v>5.137426033616066E-2</v>
      </c>
      <c r="DY53" s="79">
        <v>7.1447312831878662E-2</v>
      </c>
      <c r="DZ53" s="79">
        <v>4.1742391884326935E-2</v>
      </c>
      <c r="EA53" s="79">
        <v>2.4933578446507454E-2</v>
      </c>
      <c r="EB53" s="79">
        <v>3.239382803440094E-2</v>
      </c>
      <c r="EC53" s="79">
        <v>5.2334517240524292E-2</v>
      </c>
      <c r="ED53" s="79">
        <v>1.6447881236672401E-2</v>
      </c>
      <c r="EE53" s="79">
        <v>3.2932192087173462E-2</v>
      </c>
      <c r="EF53" s="79">
        <v>7.0234812796115875E-2</v>
      </c>
      <c r="EG53" s="79">
        <v>7.4500225484371185E-2</v>
      </c>
      <c r="EH53" s="79">
        <v>0.19849821925163269</v>
      </c>
      <c r="EI53" s="79">
        <v>0.18266507983207703</v>
      </c>
      <c r="EJ53" s="79">
        <v>0.18478256464004517</v>
      </c>
      <c r="EK53" s="79">
        <v>0.19300343096256256</v>
      </c>
      <c r="EL53" s="79">
        <v>0.21533162891864777</v>
      </c>
      <c r="EM53" s="79">
        <v>0.2123202383518219</v>
      </c>
      <c r="EN53" s="79">
        <v>0.20481444895267487</v>
      </c>
      <c r="EO53" s="79">
        <v>0.19761456549167633</v>
      </c>
      <c r="EP53" s="79">
        <v>0.20486843585968018</v>
      </c>
      <c r="EQ53" s="79">
        <v>0.25417488813400269</v>
      </c>
      <c r="ER53" s="79">
        <v>0.19401282072067261</v>
      </c>
      <c r="ES53" s="79">
        <v>0.18146522343158722</v>
      </c>
      <c r="ET53" s="79">
        <v>6.1362996697425842E-2</v>
      </c>
      <c r="EU53" s="79">
        <v>0.13154646754264832</v>
      </c>
      <c r="EV53" s="79">
        <v>9.9928975105285645E-2</v>
      </c>
      <c r="EW53" s="79">
        <v>53.436359405517578</v>
      </c>
      <c r="EX53" s="79">
        <v>52.765384674072266</v>
      </c>
      <c r="EY53" s="79">
        <v>52.255741119384766</v>
      </c>
      <c r="EZ53" s="79">
        <v>51.831111907958984</v>
      </c>
      <c r="FA53" s="79">
        <v>51.448764801025391</v>
      </c>
      <c r="FB53" s="79">
        <v>51.193302154541016</v>
      </c>
      <c r="FC53" s="79">
        <v>51.567264556884766</v>
      </c>
      <c r="FD53" s="79">
        <v>53.444843292236328</v>
      </c>
      <c r="FE53" s="79">
        <v>55.897319793701172</v>
      </c>
      <c r="FF53" s="79">
        <v>58.812767028808594</v>
      </c>
      <c r="FG53" s="79">
        <v>61.742877960205078</v>
      </c>
      <c r="FH53" s="79">
        <v>64.628860473632813</v>
      </c>
      <c r="FI53" s="79">
        <v>66.777931213378906</v>
      </c>
      <c r="FJ53" s="79">
        <v>68.519950866699219</v>
      </c>
      <c r="FK53" s="79">
        <v>69.736610412597656</v>
      </c>
      <c r="FL53" s="79">
        <v>69.483070373535156</v>
      </c>
      <c r="FM53" s="79">
        <v>68.092781066894531</v>
      </c>
      <c r="FN53" s="79">
        <v>66.217926025390625</v>
      </c>
      <c r="FO53" s="79">
        <v>63.712860107421875</v>
      </c>
      <c r="FP53" s="79">
        <v>60.869781494140625</v>
      </c>
      <c r="FQ53" s="79">
        <v>58.079536437988281</v>
      </c>
      <c r="FR53" s="79">
        <v>56.504688262939453</v>
      </c>
      <c r="FS53" s="79">
        <v>55.213191986083984</v>
      </c>
      <c r="FT53" s="79">
        <v>54.449310302734375</v>
      </c>
      <c r="FU53" s="79">
        <v>5.5935744196176529E-2</v>
      </c>
      <c r="FV53" s="79">
        <v>8.4555082023143768E-2</v>
      </c>
      <c r="FW53" s="79">
        <v>5.1430899649858475E-2</v>
      </c>
      <c r="FX53" s="79">
        <v>285.31817626953125</v>
      </c>
      <c r="FY53" s="79">
        <v>1</v>
      </c>
      <c r="FZ53" s="41"/>
      <c r="GA53" s="34"/>
      <c r="GB53" s="34"/>
    </row>
    <row r="54" spans="1:184" x14ac:dyDescent="0.25">
      <c r="A54" t="s">
        <v>186</v>
      </c>
      <c r="B54" t="s">
        <v>236</v>
      </c>
      <c r="C54" t="s">
        <v>2</v>
      </c>
      <c r="D54" t="s">
        <v>202</v>
      </c>
      <c r="E54" t="s">
        <v>206</v>
      </c>
      <c r="F54" t="s">
        <v>183</v>
      </c>
      <c r="G54" t="s">
        <v>1</v>
      </c>
      <c r="H54" s="79">
        <v>2254</v>
      </c>
      <c r="I54" s="79">
        <v>1.0141559839248657</v>
      </c>
      <c r="J54" s="79">
        <v>0.91440761089324951</v>
      </c>
      <c r="K54" s="79">
        <v>0.83986294269561768</v>
      </c>
      <c r="L54" s="79">
        <v>0.8163648247718811</v>
      </c>
      <c r="M54" s="79">
        <v>0.88147354125976563</v>
      </c>
      <c r="N54" s="79">
        <v>1.057081937789917</v>
      </c>
      <c r="O54" s="79">
        <v>1.4029760360717773</v>
      </c>
      <c r="P54" s="79">
        <v>1.3695565462112427</v>
      </c>
      <c r="Q54" s="79">
        <v>1.2207006216049194</v>
      </c>
      <c r="R54" s="79">
        <v>1.2388250827789307</v>
      </c>
      <c r="S54" s="79">
        <v>1.2025721073150635</v>
      </c>
      <c r="T54" s="79">
        <v>1.1756057739257813</v>
      </c>
      <c r="U54" s="79">
        <v>1.192230224609375</v>
      </c>
      <c r="V54" s="79">
        <v>1.0930471420288086</v>
      </c>
      <c r="W54" s="79">
        <v>1.0852266550064087</v>
      </c>
      <c r="X54" s="79">
        <v>1.1228611469268799</v>
      </c>
      <c r="Y54" s="79">
        <v>1.2772146463394165</v>
      </c>
      <c r="Z54" s="79">
        <v>1.3856127262115479</v>
      </c>
      <c r="AA54" s="79">
        <v>1.4741717576980591</v>
      </c>
      <c r="AB54" s="79">
        <v>1.6205601692199707</v>
      </c>
      <c r="AC54" s="79">
        <v>1.7529579401016235</v>
      </c>
      <c r="AD54" s="79">
        <v>1.6446484327316284</v>
      </c>
      <c r="AE54" s="79">
        <v>1.4232999086380005</v>
      </c>
      <c r="AF54" s="79">
        <v>1.1741280555725098</v>
      </c>
      <c r="AG54" s="79">
        <v>-0.22772960364818573</v>
      </c>
      <c r="AH54" s="79">
        <v>-0.17978991568088531</v>
      </c>
      <c r="AI54" s="79">
        <v>-0.21012409031391144</v>
      </c>
      <c r="AJ54" s="79">
        <v>-0.24597980082035065</v>
      </c>
      <c r="AK54" s="79">
        <v>-0.16149711608886719</v>
      </c>
      <c r="AL54" s="79">
        <v>-0.15795321762561798</v>
      </c>
      <c r="AM54" s="79">
        <v>-0.17072261869907379</v>
      </c>
      <c r="AN54" s="79">
        <v>-0.1933063268661499</v>
      </c>
      <c r="AO54" s="79">
        <v>-0.25697219371795654</v>
      </c>
      <c r="AP54" s="79">
        <v>-0.40480667352676392</v>
      </c>
      <c r="AQ54" s="79">
        <v>-0.31230619549751282</v>
      </c>
      <c r="AR54" s="79">
        <v>-0.2420915961265564</v>
      </c>
      <c r="AS54" s="79">
        <v>-0.23684020340442657</v>
      </c>
      <c r="AT54" s="79">
        <v>-0.24270275235176086</v>
      </c>
      <c r="AU54" s="79">
        <v>-0.25670820474624634</v>
      </c>
      <c r="AV54" s="79">
        <v>-0.21313691139221191</v>
      </c>
      <c r="AW54" s="79">
        <v>-0.11668425053358078</v>
      </c>
      <c r="AX54" s="79">
        <v>-0.15131430327892303</v>
      </c>
      <c r="AY54" s="79">
        <v>-0.17769835889339447</v>
      </c>
      <c r="AZ54" s="79">
        <v>-0.16351519525051117</v>
      </c>
      <c r="BA54" s="79">
        <v>-0.16265277564525604</v>
      </c>
      <c r="BB54" s="79">
        <v>-0.27092021703720093</v>
      </c>
      <c r="BC54" s="79">
        <v>-0.24508261680603027</v>
      </c>
      <c r="BD54" s="79">
        <v>-0.21862222254276276</v>
      </c>
      <c r="BE54" s="79">
        <v>-0.16659681499004364</v>
      </c>
      <c r="BF54" s="79">
        <v>-0.12928938865661621</v>
      </c>
      <c r="BG54" s="79">
        <v>-0.16350728273391724</v>
      </c>
      <c r="BH54" s="79">
        <v>-0.1948283463716507</v>
      </c>
      <c r="BI54" s="79">
        <v>-0.11373011022806168</v>
      </c>
      <c r="BJ54" s="79">
        <v>-0.10578849911689758</v>
      </c>
      <c r="BK54" s="79">
        <v>-0.10703970491886139</v>
      </c>
      <c r="BL54" s="79">
        <v>-0.14093892276287079</v>
      </c>
      <c r="BM54" s="79">
        <v>-0.19845332205295563</v>
      </c>
      <c r="BN54" s="79">
        <v>-0.31168624758720398</v>
      </c>
      <c r="BO54" s="79">
        <v>-0.23027592897415161</v>
      </c>
      <c r="BP54" s="79">
        <v>-0.1814008504152298</v>
      </c>
      <c r="BQ54" s="79">
        <v>-0.18083232641220093</v>
      </c>
      <c r="BR54" s="79">
        <v>-0.1939508467912674</v>
      </c>
      <c r="BS54" s="79">
        <v>-0.20645438134670258</v>
      </c>
      <c r="BT54" s="79">
        <v>-0.16503480076789856</v>
      </c>
      <c r="BU54" s="79">
        <v>-6.920827180147171E-2</v>
      </c>
      <c r="BV54" s="79">
        <v>-0.10012628883123398</v>
      </c>
      <c r="BW54" s="79">
        <v>-0.12352651357650757</v>
      </c>
      <c r="BX54" s="79">
        <v>-0.10804061591625214</v>
      </c>
      <c r="BY54" s="79">
        <v>-0.10133719444274902</v>
      </c>
      <c r="BZ54" s="79">
        <v>-0.20687310397624969</v>
      </c>
      <c r="CA54" s="79">
        <v>-0.17992204427719116</v>
      </c>
      <c r="CB54" s="79">
        <v>-0.16112354397773743</v>
      </c>
      <c r="CC54" s="79">
        <v>-0.1242564395070076</v>
      </c>
      <c r="CD54" s="79">
        <v>-9.4312876462936401E-2</v>
      </c>
      <c r="CE54" s="79">
        <v>-0.13122062385082245</v>
      </c>
      <c r="CF54" s="79">
        <v>-0.15940101444721222</v>
      </c>
      <c r="CG54" s="79">
        <v>-8.0646835267543793E-2</v>
      </c>
      <c r="CH54" s="79">
        <v>-6.965937465429306E-2</v>
      </c>
      <c r="CI54" s="79">
        <v>-6.2933109700679779E-2</v>
      </c>
      <c r="CJ54" s="79">
        <v>-0.10466942936182022</v>
      </c>
      <c r="CK54" s="79">
        <v>-0.15792332589626312</v>
      </c>
      <c r="CL54" s="79">
        <v>-0.24719130992889404</v>
      </c>
      <c r="CM54" s="79">
        <v>-0.17346201837062836</v>
      </c>
      <c r="CN54" s="79">
        <v>-0.13936661183834076</v>
      </c>
      <c r="CO54" s="79">
        <v>-0.14204144477844238</v>
      </c>
      <c r="CP54" s="79">
        <v>-0.16018541157245636</v>
      </c>
      <c r="CQ54" s="79">
        <v>-0.17164874076843262</v>
      </c>
      <c r="CR54" s="79">
        <v>-0.13171941041946411</v>
      </c>
      <c r="CS54" s="79">
        <v>-3.6326557397842407E-2</v>
      </c>
      <c r="CT54" s="79">
        <v>-6.4673624932765961E-2</v>
      </c>
      <c r="CU54" s="79">
        <v>-8.6007259786128998E-2</v>
      </c>
      <c r="CV54" s="79">
        <v>-6.961909681558609E-2</v>
      </c>
      <c r="CW54" s="79">
        <v>-5.8870214968919754E-2</v>
      </c>
      <c r="CX54" s="79">
        <v>-0.16251426935195923</v>
      </c>
      <c r="CY54" s="79">
        <v>-0.1347920298576355</v>
      </c>
      <c r="CZ54" s="79">
        <v>-0.12130013853311539</v>
      </c>
      <c r="DA54" s="79">
        <v>-8.1916056573390961E-2</v>
      </c>
      <c r="DB54" s="79">
        <v>-5.9336364269256592E-2</v>
      </c>
      <c r="DC54" s="79">
        <v>-9.8933964967727661E-2</v>
      </c>
      <c r="DD54" s="79">
        <v>-0.12397367507219315</v>
      </c>
      <c r="DE54" s="79">
        <v>-4.7563556581735611E-2</v>
      </c>
      <c r="DF54" s="79">
        <v>-3.3530250191688538E-2</v>
      </c>
      <c r="DG54" s="79">
        <v>-1.8826518207788467E-2</v>
      </c>
      <c r="DH54" s="79">
        <v>-6.8399928510189056E-2</v>
      </c>
      <c r="DI54" s="79">
        <v>-0.11739333719015121</v>
      </c>
      <c r="DJ54" s="79">
        <v>-0.18269637227058411</v>
      </c>
      <c r="DK54" s="79">
        <v>-0.1166481077671051</v>
      </c>
      <c r="DL54" s="79">
        <v>-9.7332380712032318E-2</v>
      </c>
      <c r="DM54" s="79">
        <v>-0.10325056314468384</v>
      </c>
      <c r="DN54" s="79">
        <v>-0.12641997635364532</v>
      </c>
      <c r="DO54" s="79">
        <v>-0.13684310019016266</v>
      </c>
      <c r="DP54" s="79">
        <v>-9.840402752161026E-2</v>
      </c>
      <c r="DQ54" s="79">
        <v>-3.444841830059886E-3</v>
      </c>
      <c r="DR54" s="79">
        <v>-2.9220959171652794E-2</v>
      </c>
      <c r="DS54" s="79">
        <v>-4.8488005995750427E-2</v>
      </c>
      <c r="DT54" s="79">
        <v>-3.1197573989629745E-2</v>
      </c>
      <c r="DU54" s="79">
        <v>-1.6403233632445335E-2</v>
      </c>
      <c r="DV54" s="79">
        <v>-0.11815544217824936</v>
      </c>
      <c r="DW54" s="79">
        <v>-8.9662015438079834E-2</v>
      </c>
      <c r="DX54" s="79">
        <v>-8.1476733088493347E-2</v>
      </c>
      <c r="DY54" s="79">
        <v>-2.078326977789402E-2</v>
      </c>
      <c r="DZ54" s="79">
        <v>-8.8358353823423386E-3</v>
      </c>
      <c r="EA54" s="79">
        <v>-5.2317153662443161E-2</v>
      </c>
      <c r="EB54" s="79">
        <v>-7.2822228074073792E-2</v>
      </c>
      <c r="EC54" s="79">
        <v>2.0344182848930359E-4</v>
      </c>
      <c r="ED54" s="79">
        <v>1.8634472042322159E-2</v>
      </c>
      <c r="EE54" s="79">
        <v>4.4856395572423935E-2</v>
      </c>
      <c r="EF54" s="79">
        <v>-1.6032537445425987E-2</v>
      </c>
      <c r="EG54" s="79">
        <v>-5.8874469250440598E-2</v>
      </c>
      <c r="EH54" s="79">
        <v>-8.9575931429862976E-2</v>
      </c>
      <c r="EI54" s="79">
        <v>-3.4617844969034195E-2</v>
      </c>
      <c r="EJ54" s="79">
        <v>-3.6641620099544525E-2</v>
      </c>
      <c r="EK54" s="79">
        <v>-4.7242693603038788E-2</v>
      </c>
      <c r="EL54" s="79">
        <v>-7.7668070793151855E-2</v>
      </c>
      <c r="EM54" s="79">
        <v>-8.65892693400383E-2</v>
      </c>
      <c r="EN54" s="79">
        <v>-5.030190572142601E-2</v>
      </c>
      <c r="EO54" s="79">
        <v>4.4031132012605667E-2</v>
      </c>
      <c r="EP54" s="79">
        <v>2.1967059001326561E-2</v>
      </c>
      <c r="EQ54" s="79">
        <v>5.6838351301848888E-3</v>
      </c>
      <c r="ER54" s="79">
        <v>2.4277001619338989E-2</v>
      </c>
      <c r="ES54" s="79">
        <v>4.4912341982126236E-2</v>
      </c>
      <c r="ET54" s="79">
        <v>-5.4108336567878723E-2</v>
      </c>
      <c r="EU54" s="79">
        <v>-2.450145035982132E-2</v>
      </c>
      <c r="EV54" s="79">
        <v>-2.3978060111403465E-2</v>
      </c>
      <c r="EW54" s="79">
        <v>56.770767211914063</v>
      </c>
      <c r="EX54" s="79">
        <v>56.007438659667969</v>
      </c>
      <c r="EY54" s="79">
        <v>55.381141662597656</v>
      </c>
      <c r="EZ54" s="79">
        <v>54.590774536132813</v>
      </c>
      <c r="FA54" s="79">
        <v>53.836387634277344</v>
      </c>
      <c r="FB54" s="79">
        <v>53.310676574707031</v>
      </c>
      <c r="FC54" s="79">
        <v>53.891082763671875</v>
      </c>
      <c r="FD54" s="79">
        <v>56.221897125244141</v>
      </c>
      <c r="FE54" s="79">
        <v>59.396472930908203</v>
      </c>
      <c r="FF54" s="79">
        <v>62.682350158691406</v>
      </c>
      <c r="FG54" s="79">
        <v>65.230033874511719</v>
      </c>
      <c r="FH54" s="79">
        <v>67.706222534179688</v>
      </c>
      <c r="FI54" s="79">
        <v>69.914016723632813</v>
      </c>
      <c r="FJ54" s="79">
        <v>71.534904479980469</v>
      </c>
      <c r="FK54" s="79">
        <v>72.683250427246094</v>
      </c>
      <c r="FL54" s="79">
        <v>73.189048767089844</v>
      </c>
      <c r="FM54" s="79">
        <v>72.922630310058594</v>
      </c>
      <c r="FN54" s="79">
        <v>71.466789245605469</v>
      </c>
      <c r="FO54" s="79">
        <v>69.731956481933594</v>
      </c>
      <c r="FP54" s="79">
        <v>66.180305480957031</v>
      </c>
      <c r="FQ54" s="79">
        <v>63.415184020996094</v>
      </c>
      <c r="FR54" s="79">
        <v>61.71502685546875</v>
      </c>
      <c r="FS54" s="79">
        <v>60.209529876708984</v>
      </c>
      <c r="FT54" s="79">
        <v>58.945968627929688</v>
      </c>
      <c r="FU54" s="79">
        <v>4.6004831790924072E-2</v>
      </c>
      <c r="FV54" s="79">
        <v>5.6850455701351166E-2</v>
      </c>
      <c r="FW54" s="79">
        <v>4.8407644033432007E-2</v>
      </c>
      <c r="FX54" s="79">
        <v>187.09091186523438</v>
      </c>
      <c r="FY54" s="79">
        <v>1</v>
      </c>
      <c r="FZ54" s="41"/>
      <c r="GA54" s="34"/>
      <c r="GB54" s="34"/>
    </row>
    <row r="55" spans="1:184" x14ac:dyDescent="0.25">
      <c r="A55" t="s">
        <v>186</v>
      </c>
      <c r="B55" t="s">
        <v>236</v>
      </c>
      <c r="C55" t="s">
        <v>2</v>
      </c>
      <c r="D55" t="s">
        <v>202</v>
      </c>
      <c r="E55" t="s">
        <v>206</v>
      </c>
      <c r="F55" t="s">
        <v>184</v>
      </c>
      <c r="G55" t="s">
        <v>1</v>
      </c>
      <c r="H55" s="79">
        <v>1364</v>
      </c>
      <c r="I55" s="79">
        <v>0.62159359455108643</v>
      </c>
      <c r="J55" s="79">
        <v>0.568267822265625</v>
      </c>
      <c r="K55" s="79">
        <v>0.52362489700317383</v>
      </c>
      <c r="L55" s="79">
        <v>0.53609204292297363</v>
      </c>
      <c r="M55" s="79">
        <v>0.57406532764434814</v>
      </c>
      <c r="N55" s="79">
        <v>0.66456246376037598</v>
      </c>
      <c r="O55" s="79">
        <v>0.84080445766448975</v>
      </c>
      <c r="P55" s="79">
        <v>0.98838722705841064</v>
      </c>
      <c r="Q55" s="79">
        <v>0.96889519691467285</v>
      </c>
      <c r="R55" s="79">
        <v>0.92466813325881958</v>
      </c>
      <c r="S55" s="79">
        <v>0.88556760549545288</v>
      </c>
      <c r="T55" s="79">
        <v>0.86887127161026001</v>
      </c>
      <c r="U55" s="79">
        <v>0.81936109066009521</v>
      </c>
      <c r="V55" s="79">
        <v>0.79795539379119873</v>
      </c>
      <c r="W55" s="79">
        <v>0.7900620698928833</v>
      </c>
      <c r="X55" s="79">
        <v>0.80731648206710815</v>
      </c>
      <c r="Y55" s="79">
        <v>0.90450781583786011</v>
      </c>
      <c r="Z55" s="79">
        <v>0.99096965789794922</v>
      </c>
      <c r="AA55" s="79">
        <v>1.0713672637939453</v>
      </c>
      <c r="AB55" s="79">
        <v>1.1793243885040283</v>
      </c>
      <c r="AC55" s="79">
        <v>1.2089872360229492</v>
      </c>
      <c r="AD55" s="79">
        <v>1.1651287078857422</v>
      </c>
      <c r="AE55" s="79">
        <v>0.98409217596054077</v>
      </c>
      <c r="AF55" s="79">
        <v>0.77071088552474976</v>
      </c>
      <c r="AG55" s="79">
        <v>-0.1183931902050972</v>
      </c>
      <c r="AH55" s="79">
        <v>-9.3144714832305908E-2</v>
      </c>
      <c r="AI55" s="79">
        <v>-6.6473238170146942E-2</v>
      </c>
      <c r="AJ55" s="79">
        <v>-4.6164978295564651E-2</v>
      </c>
      <c r="AK55" s="79">
        <v>-3.1241375952959061E-2</v>
      </c>
      <c r="AL55" s="79">
        <v>-7.5585700571537018E-2</v>
      </c>
      <c r="AM55" s="79">
        <v>-0.14794491231441498</v>
      </c>
      <c r="AN55" s="79">
        <v>-0.12614834308624268</v>
      </c>
      <c r="AO55" s="79">
        <v>-4.2111515998840332E-2</v>
      </c>
      <c r="AP55" s="79">
        <v>-5.0745006650686264E-2</v>
      </c>
      <c r="AQ55" s="79">
        <v>-4.028233140707016E-2</v>
      </c>
      <c r="AR55" s="79">
        <v>1.6571968793869019E-2</v>
      </c>
      <c r="AS55" s="79">
        <v>-5.488081369549036E-3</v>
      </c>
      <c r="AT55" s="79">
        <v>-1.0630745673552155E-3</v>
      </c>
      <c r="AU55" s="79">
        <v>-1.0312851518392563E-2</v>
      </c>
      <c r="AV55" s="79">
        <v>-2.16630008071661E-2</v>
      </c>
      <c r="AW55" s="79">
        <v>5.8687911368906498E-3</v>
      </c>
      <c r="AX55" s="79">
        <v>-4.8268869519233704E-2</v>
      </c>
      <c r="AY55" s="79">
        <v>-0.1046435758471489</v>
      </c>
      <c r="AZ55" s="79">
        <v>-4.9209661781787872E-2</v>
      </c>
      <c r="BA55" s="79">
        <v>-9.6708096563816071E-2</v>
      </c>
      <c r="BB55" s="79">
        <v>-9.0517781674861908E-2</v>
      </c>
      <c r="BC55" s="79">
        <v>-6.8325571715831757E-2</v>
      </c>
      <c r="BD55" s="79">
        <v>-9.6462763845920563E-2</v>
      </c>
      <c r="BE55" s="79">
        <v>-8.1344075500965118E-2</v>
      </c>
      <c r="BF55" s="79">
        <v>-5.5955886840820313E-2</v>
      </c>
      <c r="BG55" s="79">
        <v>-3.6934483796358109E-2</v>
      </c>
      <c r="BH55" s="79">
        <v>-1.83692816644907E-2</v>
      </c>
      <c r="BI55" s="79">
        <v>-1.8329357262700796E-3</v>
      </c>
      <c r="BJ55" s="79">
        <v>-3.4304812550544739E-2</v>
      </c>
      <c r="BK55" s="79">
        <v>-0.10293371975421906</v>
      </c>
      <c r="BL55" s="79">
        <v>-7.5940467417240143E-2</v>
      </c>
      <c r="BM55" s="79">
        <v>6.5849893726408482E-3</v>
      </c>
      <c r="BN55" s="79">
        <v>-7.0955459959805012E-3</v>
      </c>
      <c r="BO55" s="79">
        <v>4.0825526230037212E-3</v>
      </c>
      <c r="BP55" s="79">
        <v>5.6396950036287308E-2</v>
      </c>
      <c r="BQ55" s="79">
        <v>3.1006736680865288E-2</v>
      </c>
      <c r="BR55" s="79">
        <v>3.3927470445632935E-2</v>
      </c>
      <c r="BS55" s="79">
        <v>2.4514030665159225E-2</v>
      </c>
      <c r="BT55" s="79">
        <v>1.8164120614528656E-2</v>
      </c>
      <c r="BU55" s="79">
        <v>5.2072644233703613E-2</v>
      </c>
      <c r="BV55" s="79">
        <v>-2.8919794131070375E-3</v>
      </c>
      <c r="BW55" s="79">
        <v>-5.6467864662408829E-2</v>
      </c>
      <c r="BX55" s="79">
        <v>3.4891760442405939E-3</v>
      </c>
      <c r="BY55" s="79">
        <v>-5.2194409072399139E-2</v>
      </c>
      <c r="BZ55" s="79">
        <v>-4.4760681688785553E-2</v>
      </c>
      <c r="CA55" s="79">
        <v>-2.1238896995782852E-2</v>
      </c>
      <c r="CB55" s="79">
        <v>-6.1002638190984726E-2</v>
      </c>
      <c r="CC55" s="79">
        <v>-5.5683966726064682E-2</v>
      </c>
      <c r="CD55" s="79">
        <v>-3.0199021100997925E-2</v>
      </c>
      <c r="CE55" s="79">
        <v>-1.6476035118103027E-2</v>
      </c>
      <c r="CF55" s="79">
        <v>8.8193512056022882E-4</v>
      </c>
      <c r="CG55" s="79">
        <v>1.8535260111093521E-2</v>
      </c>
      <c r="CH55" s="79">
        <v>-5.7137971743941307E-3</v>
      </c>
      <c r="CI55" s="79">
        <v>-7.1759097278118134E-2</v>
      </c>
      <c r="CJ55" s="79">
        <v>-4.1166648268699646E-2</v>
      </c>
      <c r="CK55" s="79">
        <v>4.0312040597200394E-2</v>
      </c>
      <c r="CL55" s="79">
        <v>2.3135937750339508E-2</v>
      </c>
      <c r="CM55" s="79">
        <v>3.480953723192215E-2</v>
      </c>
      <c r="CN55" s="79">
        <v>8.3979614078998566E-2</v>
      </c>
      <c r="CO55" s="79">
        <v>5.6282937526702881E-2</v>
      </c>
      <c r="CP55" s="79">
        <v>5.8161817491054535E-2</v>
      </c>
      <c r="CQ55" s="79">
        <v>4.8635024577379227E-2</v>
      </c>
      <c r="CR55" s="79">
        <v>4.5748263597488403E-2</v>
      </c>
      <c r="CS55" s="79">
        <v>8.4073290228843689E-2</v>
      </c>
      <c r="CT55" s="79">
        <v>2.8535917401313782E-2</v>
      </c>
      <c r="CU55" s="79">
        <v>-2.3101514205336571E-2</v>
      </c>
      <c r="CV55" s="79">
        <v>3.9988230913877487E-2</v>
      </c>
      <c r="CW55" s="79">
        <v>-2.1364366635680199E-2</v>
      </c>
      <c r="CX55" s="79">
        <v>-1.3069449923932552E-2</v>
      </c>
      <c r="CY55" s="79">
        <v>1.1373188346624374E-2</v>
      </c>
      <c r="CZ55" s="79">
        <v>-3.6443065851926804E-2</v>
      </c>
      <c r="DA55" s="79">
        <v>-3.0023861676454544E-2</v>
      </c>
      <c r="DB55" s="79">
        <v>-4.4421544298529625E-3</v>
      </c>
      <c r="DC55" s="79">
        <v>3.9824149571359158E-3</v>
      </c>
      <c r="DD55" s="79">
        <v>2.0133150741457939E-2</v>
      </c>
      <c r="DE55" s="79">
        <v>3.8903456181287766E-2</v>
      </c>
      <c r="DF55" s="79">
        <v>2.2877218201756477E-2</v>
      </c>
      <c r="DG55" s="79">
        <v>-4.058447852730751E-2</v>
      </c>
      <c r="DH55" s="79">
        <v>-6.3928291201591492E-3</v>
      </c>
      <c r="DI55" s="79">
        <v>7.4039094150066376E-2</v>
      </c>
      <c r="DJ55" s="79">
        <v>5.336742103099823E-2</v>
      </c>
      <c r="DK55" s="79">
        <v>6.5536521375179291E-2</v>
      </c>
      <c r="DL55" s="79">
        <v>0.11156227439641953</v>
      </c>
      <c r="DM55" s="79">
        <v>8.1559136509895325E-2</v>
      </c>
      <c r="DN55" s="79">
        <v>8.2396164536476135E-2</v>
      </c>
      <c r="DO55" s="79">
        <v>7.2756014764308929E-2</v>
      </c>
      <c r="DP55" s="79">
        <v>7.3332406580448151E-2</v>
      </c>
      <c r="DQ55" s="79">
        <v>0.11607393622398376</v>
      </c>
      <c r="DR55" s="79">
        <v>5.9963814914226532E-2</v>
      </c>
      <c r="DS55" s="79">
        <v>1.0264837183058262E-2</v>
      </c>
      <c r="DT55" s="79">
        <v>7.6487287878990173E-2</v>
      </c>
      <c r="DU55" s="79">
        <v>9.4656758010387421E-3</v>
      </c>
      <c r="DV55" s="79">
        <v>1.8621779978275299E-2</v>
      </c>
      <c r="DW55" s="79">
        <v>4.3985273689031601E-2</v>
      </c>
      <c r="DX55" s="79">
        <v>-1.1883491650223732E-2</v>
      </c>
      <c r="DY55" s="79">
        <v>7.0252553559839725E-3</v>
      </c>
      <c r="DZ55" s="79">
        <v>3.274666890501976E-2</v>
      </c>
      <c r="EA55" s="79">
        <v>3.3521167933940887E-2</v>
      </c>
      <c r="EB55" s="79">
        <v>4.7928851097822189E-2</v>
      </c>
      <c r="EC55" s="79">
        <v>6.8311892449855804E-2</v>
      </c>
      <c r="ED55" s="79">
        <v>6.4158104360103607E-2</v>
      </c>
      <c r="EE55" s="79">
        <v>4.4267214834690094E-3</v>
      </c>
      <c r="EF55" s="79">
        <v>4.3815042823553085E-2</v>
      </c>
      <c r="EG55" s="79">
        <v>0.12273559719324112</v>
      </c>
      <c r="EH55" s="79">
        <v>9.7016885876655579E-2</v>
      </c>
      <c r="EI55" s="79">
        <v>0.10990140587091446</v>
      </c>
      <c r="EJ55" s="79">
        <v>0.15138725936412811</v>
      </c>
      <c r="EK55" s="79">
        <v>0.11805395781993866</v>
      </c>
      <c r="EL55" s="79">
        <v>0.11738670617341995</v>
      </c>
      <c r="EM55" s="79">
        <v>0.10758290439844131</v>
      </c>
      <c r="EN55" s="79">
        <v>0.11315952986478806</v>
      </c>
      <c r="EO55" s="79">
        <v>0.16227778792381287</v>
      </c>
      <c r="EP55" s="79">
        <v>0.10534070432186127</v>
      </c>
      <c r="EQ55" s="79">
        <v>5.8440551161766052E-2</v>
      </c>
      <c r="ER55" s="79">
        <v>0.12918612360954285</v>
      </c>
      <c r="ES55" s="79">
        <v>5.3979359567165375E-2</v>
      </c>
      <c r="ET55" s="79">
        <v>6.4378879964351654E-2</v>
      </c>
      <c r="EU55" s="79">
        <v>9.1071948409080505E-2</v>
      </c>
      <c r="EV55" s="79">
        <v>2.3576632142066956E-2</v>
      </c>
      <c r="EW55" s="79">
        <v>54.343036651611328</v>
      </c>
      <c r="EX55" s="79">
        <v>53.128547668457031</v>
      </c>
      <c r="EY55" s="79">
        <v>52.238044738769531</v>
      </c>
      <c r="EZ55" s="79">
        <v>51.525604248046875</v>
      </c>
      <c r="FA55" s="79">
        <v>50.737197875976563</v>
      </c>
      <c r="FB55" s="79">
        <v>50.053367614746094</v>
      </c>
      <c r="FC55" s="79">
        <v>50.821346282958984</v>
      </c>
      <c r="FD55" s="79">
        <v>54.894153594970703</v>
      </c>
      <c r="FE55" s="79">
        <v>58.26080322265625</v>
      </c>
      <c r="FF55" s="79">
        <v>61.157993316650391</v>
      </c>
      <c r="FG55" s="79">
        <v>63.331718444824219</v>
      </c>
      <c r="FH55" s="79">
        <v>65.716827392578125</v>
      </c>
      <c r="FI55" s="79">
        <v>67.158950805664063</v>
      </c>
      <c r="FJ55" s="79">
        <v>69.183067321777344</v>
      </c>
      <c r="FK55" s="79">
        <v>70.668777465820313</v>
      </c>
      <c r="FL55" s="79">
        <v>71.410087585449219</v>
      </c>
      <c r="FM55" s="79">
        <v>71.990676879882813</v>
      </c>
      <c r="FN55" s="79">
        <v>71.185287475585938</v>
      </c>
      <c r="FO55" s="79">
        <v>69.883193969726563</v>
      </c>
      <c r="FP55" s="79">
        <v>65.610069274902344</v>
      </c>
      <c r="FQ55" s="79">
        <v>61.937419891357422</v>
      </c>
      <c r="FR55" s="79">
        <v>59.834022521972656</v>
      </c>
      <c r="FS55" s="79">
        <v>57.96990966796875</v>
      </c>
      <c r="FT55" s="79">
        <v>56.707836151123047</v>
      </c>
      <c r="FU55" s="79">
        <v>3.7897359579801559E-2</v>
      </c>
      <c r="FV55" s="79">
        <v>5.401129275560379E-2</v>
      </c>
      <c r="FW55" s="79">
        <v>3.6193650215864182E-2</v>
      </c>
      <c r="FX55" s="79">
        <v>125.68181610107422</v>
      </c>
      <c r="FY55" s="79">
        <v>1</v>
      </c>
      <c r="FZ55" s="41"/>
      <c r="GA55" s="34"/>
      <c r="GB55" s="34"/>
    </row>
    <row r="56" spans="1:184" x14ac:dyDescent="0.25">
      <c r="A56" t="s">
        <v>186</v>
      </c>
      <c r="B56" t="s">
        <v>236</v>
      </c>
      <c r="C56" t="s">
        <v>2</v>
      </c>
      <c r="D56" t="s">
        <v>202</v>
      </c>
      <c r="E56" t="s">
        <v>206</v>
      </c>
      <c r="F56" t="s">
        <v>185</v>
      </c>
      <c r="G56" t="s">
        <v>1</v>
      </c>
      <c r="H56" s="79">
        <v>562</v>
      </c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  <c r="EO56" s="79"/>
      <c r="EP56" s="79"/>
      <c r="EQ56" s="79"/>
      <c r="ER56" s="79"/>
      <c r="ES56" s="79"/>
      <c r="ET56" s="79"/>
      <c r="EU56" s="79"/>
      <c r="EV56" s="79"/>
      <c r="EW56" s="79"/>
      <c r="EX56" s="79"/>
      <c r="EY56" s="79"/>
      <c r="EZ56" s="79"/>
      <c r="FA56" s="79"/>
      <c r="FB56" s="79"/>
      <c r="FC56" s="79"/>
      <c r="FD56" s="79"/>
      <c r="FE56" s="79"/>
      <c r="FF56" s="79"/>
      <c r="FG56" s="79"/>
      <c r="FH56" s="79"/>
      <c r="FI56" s="79"/>
      <c r="FJ56" s="79"/>
      <c r="FK56" s="79"/>
      <c r="FL56" s="79"/>
      <c r="FM56" s="79"/>
      <c r="FN56" s="79"/>
      <c r="FO56" s="79"/>
      <c r="FP56" s="79"/>
      <c r="FQ56" s="79"/>
      <c r="FR56" s="79"/>
      <c r="FS56" s="79"/>
      <c r="FT56" s="79"/>
      <c r="FU56" s="79"/>
      <c r="FV56" s="79"/>
      <c r="FW56" s="79"/>
      <c r="FX56" s="79">
        <v>47.5</v>
      </c>
      <c r="FY56" s="79">
        <v>0</v>
      </c>
      <c r="FZ56" s="41"/>
      <c r="GA56" s="34"/>
      <c r="GB56" s="34"/>
    </row>
    <row r="57" spans="1:184" x14ac:dyDescent="0.25">
      <c r="A57" t="s">
        <v>186</v>
      </c>
      <c r="B57" t="s">
        <v>236</v>
      </c>
      <c r="C57" t="s">
        <v>2</v>
      </c>
      <c r="D57" t="s">
        <v>202</v>
      </c>
      <c r="E57" t="s">
        <v>207</v>
      </c>
      <c r="F57" t="s">
        <v>1</v>
      </c>
      <c r="G57" t="s">
        <v>198</v>
      </c>
      <c r="H57" s="79">
        <v>27432</v>
      </c>
      <c r="I57" s="79">
        <v>11.649178504943848</v>
      </c>
      <c r="J57" s="79">
        <v>10.081189155578613</v>
      </c>
      <c r="K57" s="79">
        <v>9.2038612365722656</v>
      </c>
      <c r="L57" s="79">
        <v>8.6405239105224609</v>
      </c>
      <c r="M57" s="79">
        <v>8.5009660720825195</v>
      </c>
      <c r="N57" s="79">
        <v>9.1203403472900391</v>
      </c>
      <c r="O57" s="79">
        <v>10.42717456817627</v>
      </c>
      <c r="P57" s="79">
        <v>11.705911636352539</v>
      </c>
      <c r="Q57" s="79">
        <v>11.740097999572754</v>
      </c>
      <c r="R57" s="79">
        <v>11.709403038024902</v>
      </c>
      <c r="S57" s="79">
        <v>11.621705055236816</v>
      </c>
      <c r="T57" s="79">
        <v>11.784282684326172</v>
      </c>
      <c r="U57" s="79">
        <v>12.193485260009766</v>
      </c>
      <c r="V57" s="79">
        <v>12.384108543395996</v>
      </c>
      <c r="W57" s="79">
        <v>12.447893142700195</v>
      </c>
      <c r="X57" s="79">
        <v>12.87208080291748</v>
      </c>
      <c r="Y57" s="79">
        <v>13.781976699829102</v>
      </c>
      <c r="Z57" s="79">
        <v>15.253092765808105</v>
      </c>
      <c r="AA57" s="79">
        <v>16.927530288696289</v>
      </c>
      <c r="AB57" s="79">
        <v>17.631696701049805</v>
      </c>
      <c r="AC57" s="79">
        <v>18.495660781860352</v>
      </c>
      <c r="AD57" s="79">
        <v>18.930755615234375</v>
      </c>
      <c r="AE57" s="79">
        <v>16.954557418823242</v>
      </c>
      <c r="AF57" s="79">
        <v>14.004213333129883</v>
      </c>
      <c r="AG57" s="79">
        <v>-1.6036537885665894</v>
      </c>
      <c r="AH57" s="79">
        <v>-1.338056206703186</v>
      </c>
      <c r="AI57" s="79">
        <v>-1.0164793729782104</v>
      </c>
      <c r="AJ57" s="79">
        <v>-1.1305396556854248</v>
      </c>
      <c r="AK57" s="79">
        <v>-0.96989899873733521</v>
      </c>
      <c r="AL57" s="79">
        <v>-0.66402757167816162</v>
      </c>
      <c r="AM57" s="79">
        <v>-0.62679606676101685</v>
      </c>
      <c r="AN57" s="79">
        <v>-0.51834410429000854</v>
      </c>
      <c r="AO57" s="79">
        <v>-0.43956631422042847</v>
      </c>
      <c r="AP57" s="79">
        <v>-0.18027952313423157</v>
      </c>
      <c r="AQ57" s="79">
        <v>-0.21045583486557007</v>
      </c>
      <c r="AR57" s="79">
        <v>-0.16380560398101807</v>
      </c>
      <c r="AS57" s="79">
        <v>-0.1158958300948143</v>
      </c>
      <c r="AT57" s="79">
        <v>-0.17365990579128265</v>
      </c>
      <c r="AU57" s="79">
        <v>-0.35156452655792236</v>
      </c>
      <c r="AV57" s="79">
        <v>-0.19455181062221527</v>
      </c>
      <c r="AW57" s="79">
        <v>-5.889105424284935E-2</v>
      </c>
      <c r="AX57" s="79">
        <v>-0.18734167516231537</v>
      </c>
      <c r="AY57" s="79">
        <v>-0.29378056526184082</v>
      </c>
      <c r="AZ57" s="79">
        <v>-2.5525467470288277E-2</v>
      </c>
      <c r="BA57" s="79">
        <v>-0.70720338821411133</v>
      </c>
      <c r="BB57" s="79">
        <v>-1.205788254737854</v>
      </c>
      <c r="BC57" s="79">
        <v>-1.4001835584640503</v>
      </c>
      <c r="BD57" s="79">
        <v>-1.7476829290390015</v>
      </c>
      <c r="BE57" s="79">
        <v>-1.4268699884414673</v>
      </c>
      <c r="BF57" s="79">
        <v>-1.1838096380233765</v>
      </c>
      <c r="BG57" s="79">
        <v>-0.87809717655181885</v>
      </c>
      <c r="BH57" s="79">
        <v>-0.98129463195800781</v>
      </c>
      <c r="BI57" s="79">
        <v>-0.82542651891708374</v>
      </c>
      <c r="BJ57" s="79">
        <v>-0.53813296556472778</v>
      </c>
      <c r="BK57" s="79">
        <v>-0.49583861231803894</v>
      </c>
      <c r="BL57" s="79">
        <v>-0.36518511176109314</v>
      </c>
      <c r="BM57" s="79">
        <v>-0.28136512637138367</v>
      </c>
      <c r="BN57" s="79">
        <v>-2.2855877876281738E-2</v>
      </c>
      <c r="BO57" s="79">
        <v>-4.310370609164238E-2</v>
      </c>
      <c r="BP57" s="79">
        <v>1.1362696066498756E-2</v>
      </c>
      <c r="BQ57" s="79">
        <v>6.2266204506158829E-2</v>
      </c>
      <c r="BR57" s="79">
        <v>1.1004013940691948E-2</v>
      </c>
      <c r="BS57" s="79">
        <v>-0.15864104032516479</v>
      </c>
      <c r="BT57" s="79">
        <v>1.2285357341170311E-2</v>
      </c>
      <c r="BU57" s="79">
        <v>0.1584266871213913</v>
      </c>
      <c r="BV57" s="79">
        <v>3.3069800585508347E-2</v>
      </c>
      <c r="BW57" s="79">
        <v>-5.974995344877243E-2</v>
      </c>
      <c r="BX57" s="79">
        <v>0.1959218829870224</v>
      </c>
      <c r="BY57" s="79">
        <v>-0.45693746209144592</v>
      </c>
      <c r="BZ57" s="79">
        <v>-0.96164369583129883</v>
      </c>
      <c r="CA57" s="79">
        <v>-1.1885478496551514</v>
      </c>
      <c r="CB57" s="79">
        <v>-1.5350660085678101</v>
      </c>
      <c r="CC57" s="79">
        <v>-1.3044301271438599</v>
      </c>
      <c r="CD57" s="79">
        <v>-1.0769788026809692</v>
      </c>
      <c r="CE57" s="79">
        <v>-0.78225409984588623</v>
      </c>
      <c r="CF57" s="79">
        <v>-0.87792801856994629</v>
      </c>
      <c r="CG57" s="79">
        <v>-0.72536534070968628</v>
      </c>
      <c r="CH57" s="79">
        <v>-0.45093876123428345</v>
      </c>
      <c r="CI57" s="79">
        <v>-0.40513789653778076</v>
      </c>
      <c r="CJ57" s="79">
        <v>-0.25910764932632446</v>
      </c>
      <c r="CK57" s="79">
        <v>-0.17179548740386963</v>
      </c>
      <c r="CL57" s="79">
        <v>8.6175262928009033E-2</v>
      </c>
      <c r="CM57" s="79">
        <v>7.2803869843482971E-2</v>
      </c>
      <c r="CN57" s="79">
        <v>0.13268372416496277</v>
      </c>
      <c r="CO57" s="79">
        <v>0.18566069006919861</v>
      </c>
      <c r="CP57" s="79">
        <v>0.13890168070793152</v>
      </c>
      <c r="CQ57" s="79">
        <v>-2.5022821500897408E-2</v>
      </c>
      <c r="CR57" s="79">
        <v>0.15554015338420868</v>
      </c>
      <c r="CS57" s="79">
        <v>0.30894029140472412</v>
      </c>
      <c r="CT57" s="79">
        <v>0.18572612106800079</v>
      </c>
      <c r="CU57" s="79">
        <v>0.10233893245458603</v>
      </c>
      <c r="CV57" s="79">
        <v>0.34929564595222473</v>
      </c>
      <c r="CW57" s="79">
        <v>-0.28360408544540405</v>
      </c>
      <c r="CX57" s="79">
        <v>-0.79254984855651855</v>
      </c>
      <c r="CY57" s="79">
        <v>-1.0419695377349854</v>
      </c>
      <c r="CZ57" s="79">
        <v>-1.3878082036972046</v>
      </c>
      <c r="DA57" s="79">
        <v>-1.1819902658462524</v>
      </c>
      <c r="DB57" s="79">
        <v>-0.97014802694320679</v>
      </c>
      <c r="DC57" s="79">
        <v>-0.68641102313995361</v>
      </c>
      <c r="DD57" s="79">
        <v>-0.77456140518188477</v>
      </c>
      <c r="DE57" s="79">
        <v>-0.62530416250228882</v>
      </c>
      <c r="DF57" s="79">
        <v>-0.36374455690383911</v>
      </c>
      <c r="DG57" s="79">
        <v>-0.31443718075752258</v>
      </c>
      <c r="DH57" s="79">
        <v>-0.15303018689155579</v>
      </c>
      <c r="DI57" s="79">
        <v>-6.2225837260484695E-2</v>
      </c>
      <c r="DJ57" s="79">
        <v>0.1952064037322998</v>
      </c>
      <c r="DK57" s="79">
        <v>0.18871144950389862</v>
      </c>
      <c r="DL57" s="79">
        <v>0.25400474667549133</v>
      </c>
      <c r="DM57" s="79">
        <v>0.30905517935752869</v>
      </c>
      <c r="DN57" s="79">
        <v>0.26679936051368713</v>
      </c>
      <c r="DO57" s="79">
        <v>0.10859540104866028</v>
      </c>
      <c r="DP57" s="79">
        <v>0.2987949550151825</v>
      </c>
      <c r="DQ57" s="79">
        <v>0.45945391058921814</v>
      </c>
      <c r="DR57" s="79">
        <v>0.33838245272636414</v>
      </c>
      <c r="DS57" s="79">
        <v>0.26442781090736389</v>
      </c>
      <c r="DT57" s="79">
        <v>0.50266939401626587</v>
      </c>
      <c r="DU57" s="79">
        <v>-0.11027069389820099</v>
      </c>
      <c r="DV57" s="79">
        <v>-0.62345600128173828</v>
      </c>
      <c r="DW57" s="79">
        <v>-0.89539128541946411</v>
      </c>
      <c r="DX57" s="79">
        <v>-1.2405503988265991</v>
      </c>
      <c r="DY57" s="79">
        <v>-1.0052064657211304</v>
      </c>
      <c r="DZ57" s="79">
        <v>-0.81590133905410767</v>
      </c>
      <c r="EA57" s="79">
        <v>-0.54802882671356201</v>
      </c>
      <c r="EB57" s="79">
        <v>-0.62531638145446777</v>
      </c>
      <c r="EC57" s="79">
        <v>-0.48083171248435974</v>
      </c>
      <c r="ED57" s="79">
        <v>-0.23784996569156647</v>
      </c>
      <c r="EE57" s="79">
        <v>-0.18347975611686707</v>
      </c>
      <c r="EF57" s="79">
        <v>1.2881332077085972E-4</v>
      </c>
      <c r="EG57" s="79">
        <v>9.5975331962108612E-2</v>
      </c>
      <c r="EH57" s="79">
        <v>0.35263004899024963</v>
      </c>
      <c r="EI57" s="79">
        <v>0.35606357455253601</v>
      </c>
      <c r="EJ57" s="79">
        <v>0.4291730523109436</v>
      </c>
      <c r="EK57" s="79">
        <v>0.48721721768379211</v>
      </c>
      <c r="EL57" s="79">
        <v>0.4514632523059845</v>
      </c>
      <c r="EM57" s="79">
        <v>0.30151888728141785</v>
      </c>
      <c r="EN57" s="79">
        <v>0.50563210248947144</v>
      </c>
      <c r="EO57" s="79">
        <v>0.67677164077758789</v>
      </c>
      <c r="EP57" s="79">
        <v>0.55879390239715576</v>
      </c>
      <c r="EQ57" s="79">
        <v>0.49845841526985168</v>
      </c>
      <c r="ER57" s="79">
        <v>0.7241167426109314</v>
      </c>
      <c r="ES57" s="79">
        <v>0.13999518752098083</v>
      </c>
      <c r="ET57" s="79">
        <v>-0.37931138277053833</v>
      </c>
      <c r="EU57" s="79">
        <v>-0.68375557661056519</v>
      </c>
      <c r="EV57" s="79">
        <v>-1.0279334783554077</v>
      </c>
      <c r="EW57" s="79">
        <v>64.593284606933594</v>
      </c>
      <c r="EX57" s="79">
        <v>64.908058166503906</v>
      </c>
      <c r="EY57" s="79">
        <v>63.994342803955078</v>
      </c>
      <c r="EZ57" s="79">
        <v>63.152187347412109</v>
      </c>
      <c r="FA57" s="79">
        <v>62.532108306884766</v>
      </c>
      <c r="FB57" s="79">
        <v>61.758197784423828</v>
      </c>
      <c r="FC57" s="79">
        <v>61.015842437744141</v>
      </c>
      <c r="FD57" s="79">
        <v>61.483913421630859</v>
      </c>
      <c r="FE57" s="79">
        <v>64.087844848632813</v>
      </c>
      <c r="FF57" s="79">
        <v>67.471298217773438</v>
      </c>
      <c r="FG57" s="79">
        <v>70.741783142089844</v>
      </c>
      <c r="FH57" s="79">
        <v>73.996910095214844</v>
      </c>
      <c r="FI57" s="79">
        <v>76.950004577636719</v>
      </c>
      <c r="FJ57" s="79">
        <v>79.513412475585938</v>
      </c>
      <c r="FK57" s="79">
        <v>81.4642333984375</v>
      </c>
      <c r="FL57" s="79">
        <v>82.584136962890625</v>
      </c>
      <c r="FM57" s="79">
        <v>82.889015197753906</v>
      </c>
      <c r="FN57" s="79">
        <v>82.158164978027344</v>
      </c>
      <c r="FO57" s="79">
        <v>80.341018676757813</v>
      </c>
      <c r="FP57" s="79">
        <v>77.549690246582031</v>
      </c>
      <c r="FQ57" s="79">
        <v>73.996208190917969</v>
      </c>
      <c r="FR57" s="79">
        <v>70.258903503417969</v>
      </c>
      <c r="FS57" s="79">
        <v>67.861343383789063</v>
      </c>
      <c r="FT57" s="79">
        <v>66.343238830566406</v>
      </c>
      <c r="FU57" s="79">
        <v>0.17095224559307098</v>
      </c>
      <c r="FV57" s="79">
        <v>0.25772842764854431</v>
      </c>
      <c r="FW57" s="79">
        <v>0.1601470410823822</v>
      </c>
      <c r="FX57" s="79">
        <v>3382.89990234375</v>
      </c>
      <c r="FY57" s="79">
        <v>1</v>
      </c>
      <c r="FZ57" s="41"/>
      <c r="GA57" s="34"/>
      <c r="GB57" s="34"/>
    </row>
    <row r="58" spans="1:184" x14ac:dyDescent="0.25">
      <c r="A58" t="s">
        <v>186</v>
      </c>
      <c r="B58" t="s">
        <v>236</v>
      </c>
      <c r="C58" t="s">
        <v>2</v>
      </c>
      <c r="D58" t="s">
        <v>202</v>
      </c>
      <c r="E58" t="s">
        <v>207</v>
      </c>
      <c r="F58" t="s">
        <v>1</v>
      </c>
      <c r="G58" t="s">
        <v>200</v>
      </c>
      <c r="H58" s="79">
        <v>4041</v>
      </c>
      <c r="I58" s="79">
        <v>2.1972241401672363</v>
      </c>
      <c r="J58" s="79">
        <v>1.9151270389556885</v>
      </c>
      <c r="K58" s="79">
        <v>1.7019473314285278</v>
      </c>
      <c r="L58" s="79">
        <v>1.6062823534011841</v>
      </c>
      <c r="M58" s="79">
        <v>1.5685967206954956</v>
      </c>
      <c r="N58" s="79">
        <v>1.6263617277145386</v>
      </c>
      <c r="O58" s="79">
        <v>1.8045107126235962</v>
      </c>
      <c r="P58" s="79">
        <v>2.0384490489959717</v>
      </c>
      <c r="Q58" s="79">
        <v>2.0917322635650635</v>
      </c>
      <c r="R58" s="79">
        <v>2.097620964050293</v>
      </c>
      <c r="S58" s="79">
        <v>2.1508831977844238</v>
      </c>
      <c r="T58" s="79">
        <v>2.3154585361480713</v>
      </c>
      <c r="U58" s="79">
        <v>2.4593861103057861</v>
      </c>
      <c r="V58" s="79">
        <v>2.6166610717773438</v>
      </c>
      <c r="W58" s="79">
        <v>2.7242124080657959</v>
      </c>
      <c r="X58" s="79">
        <v>2.8894155025482178</v>
      </c>
      <c r="Y58" s="79">
        <v>3.0046579837799072</v>
      </c>
      <c r="Z58" s="79">
        <v>3.2292923927307129</v>
      </c>
      <c r="AA58" s="79">
        <v>3.4189841747283936</v>
      </c>
      <c r="AB58" s="79">
        <v>3.4664044380187988</v>
      </c>
      <c r="AC58" s="79">
        <v>3.474085807800293</v>
      </c>
      <c r="AD58" s="79">
        <v>3.4175910949707031</v>
      </c>
      <c r="AE58" s="79">
        <v>3.09519362449646</v>
      </c>
      <c r="AF58" s="79">
        <v>2.6025958061218262</v>
      </c>
      <c r="AG58" s="79">
        <v>-0.3309096097946167</v>
      </c>
      <c r="AH58" s="79">
        <v>-0.30647057294845581</v>
      </c>
      <c r="AI58" s="79">
        <v>-0.26844987273216248</v>
      </c>
      <c r="AJ58" s="79">
        <v>-0.20895098149776459</v>
      </c>
      <c r="AK58" s="79">
        <v>-0.18939608335494995</v>
      </c>
      <c r="AL58" s="79">
        <v>-0.20157073438167572</v>
      </c>
      <c r="AM58" s="79">
        <v>-0.23078517615795135</v>
      </c>
      <c r="AN58" s="79">
        <v>-0.20048007369041443</v>
      </c>
      <c r="AO58" s="79">
        <v>-0.23194754123687744</v>
      </c>
      <c r="AP58" s="79">
        <v>-0.28489774465560913</v>
      </c>
      <c r="AQ58" s="79">
        <v>-0.27536559104919434</v>
      </c>
      <c r="AR58" s="79">
        <v>-0.23246347904205322</v>
      </c>
      <c r="AS58" s="79">
        <v>-0.24174937605857849</v>
      </c>
      <c r="AT58" s="79">
        <v>-0.21774616837501526</v>
      </c>
      <c r="AU58" s="79">
        <v>-0.2321322113275528</v>
      </c>
      <c r="AV58" s="79">
        <v>-0.14220410585403442</v>
      </c>
      <c r="AW58" s="79">
        <v>-0.14548681676387787</v>
      </c>
      <c r="AX58" s="79">
        <v>-0.13219526410102844</v>
      </c>
      <c r="AY58" s="79">
        <v>-0.15672408044338226</v>
      </c>
      <c r="AZ58" s="79">
        <v>-0.10066487640142441</v>
      </c>
      <c r="BA58" s="79">
        <v>-9.4014503061771393E-2</v>
      </c>
      <c r="BB58" s="79">
        <v>-0.23002059757709503</v>
      </c>
      <c r="BC58" s="79">
        <v>-0.18699723482131958</v>
      </c>
      <c r="BD58" s="79">
        <v>-0.23886243999004364</v>
      </c>
      <c r="BE58" s="79">
        <v>-0.25106984376907349</v>
      </c>
      <c r="BF58" s="79">
        <v>-0.22858192026615143</v>
      </c>
      <c r="BG58" s="79">
        <v>-0.19603382050991058</v>
      </c>
      <c r="BH58" s="79">
        <v>-0.14153970777988434</v>
      </c>
      <c r="BI58" s="79">
        <v>-0.12185236811637878</v>
      </c>
      <c r="BJ58" s="79">
        <v>-0.1341480016708374</v>
      </c>
      <c r="BK58" s="79">
        <v>-0.15940999984741211</v>
      </c>
      <c r="BL58" s="79">
        <v>-0.13547828793525696</v>
      </c>
      <c r="BM58" s="79">
        <v>-0.16340018808841705</v>
      </c>
      <c r="BN58" s="79">
        <v>-0.20178377628326416</v>
      </c>
      <c r="BO58" s="79">
        <v>-0.19504508376121521</v>
      </c>
      <c r="BP58" s="79">
        <v>-0.14972256124019623</v>
      </c>
      <c r="BQ58" s="79">
        <v>-0.15890420973300934</v>
      </c>
      <c r="BR58" s="79">
        <v>-0.13346314430236816</v>
      </c>
      <c r="BS58" s="79">
        <v>-0.14733301103115082</v>
      </c>
      <c r="BT58" s="79">
        <v>-5.6930851191282272E-2</v>
      </c>
      <c r="BU58" s="79">
        <v>-5.7645596563816071E-2</v>
      </c>
      <c r="BV58" s="79">
        <v>-4.1048411279916763E-2</v>
      </c>
      <c r="BW58" s="79">
        <v>-6.4744211733341217E-2</v>
      </c>
      <c r="BX58" s="79">
        <v>-1.233857125043869E-2</v>
      </c>
      <c r="BY58" s="79">
        <v>-1.7584282904863358E-2</v>
      </c>
      <c r="BZ58" s="79">
        <v>-0.14700911939144135</v>
      </c>
      <c r="CA58" s="79">
        <v>-0.10906747728586197</v>
      </c>
      <c r="CB58" s="79">
        <v>-0.16299185156822205</v>
      </c>
      <c r="CC58" s="79">
        <v>-0.19577309489250183</v>
      </c>
      <c r="CD58" s="79">
        <v>-0.17463646829128265</v>
      </c>
      <c r="CE58" s="79">
        <v>-0.14587868750095367</v>
      </c>
      <c r="CF58" s="79">
        <v>-9.4850853085517883E-2</v>
      </c>
      <c r="CG58" s="79">
        <v>-7.5071804225444794E-2</v>
      </c>
      <c r="CH58" s="79">
        <v>-8.745121955871582E-2</v>
      </c>
      <c r="CI58" s="79">
        <v>-0.10997577756643295</v>
      </c>
      <c r="CJ58" s="79">
        <v>-9.0458251535892487E-2</v>
      </c>
      <c r="CK58" s="79">
        <v>-0.11592451483011246</v>
      </c>
      <c r="CL58" s="79">
        <v>-0.14421930909156799</v>
      </c>
      <c r="CM58" s="79">
        <v>-0.13941533863544464</v>
      </c>
      <c r="CN58" s="79">
        <v>-9.2416465282440186E-2</v>
      </c>
      <c r="CO58" s="79">
        <v>-0.10152588784694672</v>
      </c>
      <c r="CP58" s="79">
        <v>-7.5088992714881897E-2</v>
      </c>
      <c r="CQ58" s="79">
        <v>-8.8601335883140564E-2</v>
      </c>
      <c r="CR58" s="79">
        <v>2.1291458979249001E-3</v>
      </c>
      <c r="CS58" s="79">
        <v>3.1929626129567623E-3</v>
      </c>
      <c r="CT58" s="79">
        <v>2.2079620510339737E-2</v>
      </c>
      <c r="CU58" s="79">
        <v>-1.0392274707555771E-3</v>
      </c>
      <c r="CV58" s="79">
        <v>4.8835959285497665E-2</v>
      </c>
      <c r="CW58" s="79">
        <v>3.535105288028717E-2</v>
      </c>
      <c r="CX58" s="79">
        <v>-8.9515611529350281E-2</v>
      </c>
      <c r="CY58" s="79">
        <v>-5.5093560367822647E-2</v>
      </c>
      <c r="CZ58" s="79">
        <v>-0.11044412106275558</v>
      </c>
      <c r="DA58" s="79">
        <v>-0.14047633111476898</v>
      </c>
      <c r="DB58" s="79">
        <v>-0.12069101631641388</v>
      </c>
      <c r="DC58" s="79">
        <v>-9.5723554491996765E-2</v>
      </c>
      <c r="DD58" s="79">
        <v>-4.8162002116441727E-2</v>
      </c>
      <c r="DE58" s="79">
        <v>-2.8291238471865654E-2</v>
      </c>
      <c r="DF58" s="79">
        <v>-4.0754437446594238E-2</v>
      </c>
      <c r="DG58" s="79">
        <v>-6.0541551560163498E-2</v>
      </c>
      <c r="DH58" s="79">
        <v>-4.5438211411237717E-2</v>
      </c>
      <c r="DI58" s="79">
        <v>-6.8448834121227264E-2</v>
      </c>
      <c r="DJ58" s="79">
        <v>-8.6654841899871826E-2</v>
      </c>
      <c r="DK58" s="79">
        <v>-8.3785600960254669E-2</v>
      </c>
      <c r="DL58" s="79">
        <v>-3.5110361874103546E-2</v>
      </c>
      <c r="DM58" s="79">
        <v>-4.4147569686174393E-2</v>
      </c>
      <c r="DN58" s="79">
        <v>-1.6714835539460182E-2</v>
      </c>
      <c r="DO58" s="79">
        <v>-2.9869666323065758E-2</v>
      </c>
      <c r="DP58" s="79">
        <v>6.1189144849777222E-2</v>
      </c>
      <c r="DQ58" s="79">
        <v>6.4031518995761871E-2</v>
      </c>
      <c r="DR58" s="79">
        <v>8.5207648575305939E-2</v>
      </c>
      <c r="DS58" s="79">
        <v>6.2665753066539764E-2</v>
      </c>
      <c r="DT58" s="79">
        <v>0.11001048982143402</v>
      </c>
      <c r="DU58" s="79">
        <v>8.8286392390727997E-2</v>
      </c>
      <c r="DV58" s="79">
        <v>-3.2022111117839813E-2</v>
      </c>
      <c r="DW58" s="79">
        <v>-1.1196464765816927E-3</v>
      </c>
      <c r="DX58" s="79">
        <v>-5.7896386831998825E-2</v>
      </c>
      <c r="DY58" s="79">
        <v>-6.0636591166257858E-2</v>
      </c>
      <c r="DZ58" s="79">
        <v>-4.28023561835289E-2</v>
      </c>
      <c r="EA58" s="79">
        <v>-2.3307502269744873E-2</v>
      </c>
      <c r="EB58" s="79">
        <v>1.9249280914664268E-2</v>
      </c>
      <c r="EC58" s="79">
        <v>3.9252467453479767E-2</v>
      </c>
      <c r="ED58" s="79">
        <v>2.6668300852179527E-2</v>
      </c>
      <c r="EE58" s="79">
        <v>1.0833615437150002E-2</v>
      </c>
      <c r="EF58" s="79">
        <v>1.9563576206564903E-2</v>
      </c>
      <c r="EG58" s="79">
        <v>9.8504642664920539E-5</v>
      </c>
      <c r="EH58" s="79">
        <v>-3.5408863332122564E-3</v>
      </c>
      <c r="EI58" s="79">
        <v>-3.4650943707674742E-3</v>
      </c>
      <c r="EJ58" s="79">
        <v>4.7630544751882553E-2</v>
      </c>
      <c r="EK58" s="79">
        <v>3.8697604089975357E-2</v>
      </c>
      <c r="EL58" s="79">
        <v>6.7568175494670868E-2</v>
      </c>
      <c r="EM58" s="79">
        <v>5.4929539561271667E-2</v>
      </c>
      <c r="EN58" s="79">
        <v>0.14646239578723907</v>
      </c>
      <c r="EO58" s="79">
        <v>0.15187273919582367</v>
      </c>
      <c r="EP58" s="79">
        <v>0.17635449767112732</v>
      </c>
      <c r="EQ58" s="79">
        <v>0.15464562177658081</v>
      </c>
      <c r="ER58" s="79">
        <v>0.19833679497241974</v>
      </c>
      <c r="ES58" s="79">
        <v>0.16471660137176514</v>
      </c>
      <c r="ET58" s="79">
        <v>5.098937451839447E-2</v>
      </c>
      <c r="EU58" s="79">
        <v>7.6810114085674286E-2</v>
      </c>
      <c r="EV58" s="79">
        <v>1.7974194139242172E-2</v>
      </c>
      <c r="EW58" s="79">
        <v>67.715827941894531</v>
      </c>
      <c r="EX58" s="79">
        <v>67.599349975585938</v>
      </c>
      <c r="EY58" s="79">
        <v>66.44122314453125</v>
      </c>
      <c r="EZ58" s="79">
        <v>65.268287658691406</v>
      </c>
      <c r="FA58" s="79">
        <v>64.317222595214844</v>
      </c>
      <c r="FB58" s="79">
        <v>63.256610870361328</v>
      </c>
      <c r="FC58" s="79">
        <v>62.282032012939453</v>
      </c>
      <c r="FD58" s="79">
        <v>62.936775207519531</v>
      </c>
      <c r="FE58" s="79">
        <v>66.081512451171875</v>
      </c>
      <c r="FF58" s="79">
        <v>69.951957702636719</v>
      </c>
      <c r="FG58" s="79">
        <v>73.572235107421875</v>
      </c>
      <c r="FH58" s="79">
        <v>76.909652709960938</v>
      </c>
      <c r="FI58" s="79">
        <v>80.046913146972656</v>
      </c>
      <c r="FJ58" s="79">
        <v>82.6959228515625</v>
      </c>
      <c r="FK58" s="79">
        <v>84.902351379394531</v>
      </c>
      <c r="FL58" s="79">
        <v>86.25726318359375</v>
      </c>
      <c r="FM58" s="79">
        <v>86.924636840820313</v>
      </c>
      <c r="FN58" s="79">
        <v>86.347732543945313</v>
      </c>
      <c r="FO58" s="79">
        <v>84.749649047851563</v>
      </c>
      <c r="FP58" s="79">
        <v>82.421806335449219</v>
      </c>
      <c r="FQ58" s="79">
        <v>78.770423889160156</v>
      </c>
      <c r="FR58" s="79">
        <v>74.808074951171875</v>
      </c>
      <c r="FS58" s="79">
        <v>71.909080505371094</v>
      </c>
      <c r="FT58" s="79">
        <v>69.735710144042969</v>
      </c>
      <c r="FU58" s="79">
        <v>9.1346949338912964E-2</v>
      </c>
      <c r="FV58" s="79">
        <v>0.11061565577983856</v>
      </c>
      <c r="FW58" s="79">
        <v>8.8996298611164093E-2</v>
      </c>
      <c r="FX58" s="79">
        <v>862.9000244140625</v>
      </c>
      <c r="FY58" s="79">
        <v>1</v>
      </c>
      <c r="FZ58" s="41"/>
      <c r="GA58" s="34"/>
      <c r="GB58" s="34"/>
    </row>
    <row r="59" spans="1:184" x14ac:dyDescent="0.25">
      <c r="A59" t="s">
        <v>186</v>
      </c>
      <c r="B59" t="s">
        <v>236</v>
      </c>
      <c r="C59" t="s">
        <v>2</v>
      </c>
      <c r="D59" t="s">
        <v>202</v>
      </c>
      <c r="E59" t="s">
        <v>207</v>
      </c>
      <c r="F59" t="s">
        <v>1</v>
      </c>
      <c r="G59" t="s">
        <v>1</v>
      </c>
      <c r="H59" s="79">
        <v>31473</v>
      </c>
      <c r="I59" s="79">
        <v>13.846403121948242</v>
      </c>
      <c r="J59" s="79">
        <v>11.996315956115723</v>
      </c>
      <c r="K59" s="79">
        <v>10.905808448791504</v>
      </c>
      <c r="L59" s="79">
        <v>10.246806144714355</v>
      </c>
      <c r="M59" s="79">
        <v>10.069562911987305</v>
      </c>
      <c r="N59" s="79">
        <v>10.746702194213867</v>
      </c>
      <c r="O59" s="79">
        <v>12.231684684753418</v>
      </c>
      <c r="P59" s="79">
        <v>13.74436092376709</v>
      </c>
      <c r="Q59" s="79">
        <v>13.831830024719238</v>
      </c>
      <c r="R59" s="79">
        <v>13.807024002075195</v>
      </c>
      <c r="S59" s="79">
        <v>13.772588729858398</v>
      </c>
      <c r="T59" s="79">
        <v>14.09974193572998</v>
      </c>
      <c r="U59" s="79">
        <v>14.652871131896973</v>
      </c>
      <c r="V59" s="79">
        <v>15.00076961517334</v>
      </c>
      <c r="W59" s="79">
        <v>15.17210578918457</v>
      </c>
      <c r="X59" s="79">
        <v>15.761496543884277</v>
      </c>
      <c r="Y59" s="79">
        <v>16.78663444519043</v>
      </c>
      <c r="Z59" s="79">
        <v>18.482385635375977</v>
      </c>
      <c r="AA59" s="79">
        <v>20.346513748168945</v>
      </c>
      <c r="AB59" s="79">
        <v>21.098102569580078</v>
      </c>
      <c r="AC59" s="79">
        <v>21.969745635986328</v>
      </c>
      <c r="AD59" s="79">
        <v>22.348344802856445</v>
      </c>
      <c r="AE59" s="79">
        <v>20.049751281738281</v>
      </c>
      <c r="AF59" s="79">
        <v>16.606809616088867</v>
      </c>
      <c r="AG59" s="79">
        <v>-1.8285272121429443</v>
      </c>
      <c r="AH59" s="79">
        <v>-1.5440903902053833</v>
      </c>
      <c r="AI59" s="79">
        <v>-1.192490816116333</v>
      </c>
      <c r="AJ59" s="79">
        <v>-1.2499638795852661</v>
      </c>
      <c r="AK59" s="79">
        <v>-1.0703755617141724</v>
      </c>
      <c r="AL59" s="79">
        <v>-0.78011316061019897</v>
      </c>
      <c r="AM59" s="79">
        <v>-0.76755619049072266</v>
      </c>
      <c r="AN59" s="79">
        <v>-0.63118332624435425</v>
      </c>
      <c r="AO59" s="79">
        <v>-0.57954621315002441</v>
      </c>
      <c r="AP59" s="79">
        <v>-0.35935547947883606</v>
      </c>
      <c r="AQ59" s="79">
        <v>-0.38080653548240662</v>
      </c>
      <c r="AR59" s="79">
        <v>-0.28763377666473389</v>
      </c>
      <c r="AS59" s="79">
        <v>-0.24842941761016846</v>
      </c>
      <c r="AT59" s="79">
        <v>-0.27976527810096741</v>
      </c>
      <c r="AU59" s="79">
        <v>-0.47031813859939575</v>
      </c>
      <c r="AV59" s="79">
        <v>-0.22100795805454254</v>
      </c>
      <c r="AW59" s="79">
        <v>-8.4610462188720703E-2</v>
      </c>
      <c r="AX59" s="79">
        <v>-0.19590246677398682</v>
      </c>
      <c r="AY59" s="79">
        <v>-0.3243156373500824</v>
      </c>
      <c r="AZ59" s="79">
        <v>-5.4044700227677822E-3</v>
      </c>
      <c r="BA59" s="79">
        <v>-0.69116592407226563</v>
      </c>
      <c r="BB59" s="79">
        <v>-1.3185373544692993</v>
      </c>
      <c r="BC59" s="79">
        <v>-1.4787905216217041</v>
      </c>
      <c r="BD59" s="79">
        <v>-1.8803530931472778</v>
      </c>
      <c r="BE59" s="79">
        <v>-1.6345506906509399</v>
      </c>
      <c r="BF59" s="79">
        <v>-1.3712936639785767</v>
      </c>
      <c r="BG59" s="79">
        <v>-1.0363059043884277</v>
      </c>
      <c r="BH59" s="79">
        <v>-1.0862007141113281</v>
      </c>
      <c r="BI59" s="79">
        <v>-0.91089373826980591</v>
      </c>
      <c r="BJ59" s="79">
        <v>-0.63730114698410034</v>
      </c>
      <c r="BK59" s="79">
        <v>-0.61841112375259399</v>
      </c>
      <c r="BL59" s="79">
        <v>-0.46480146050453186</v>
      </c>
      <c r="BM59" s="79">
        <v>-0.40713292360305786</v>
      </c>
      <c r="BN59" s="79">
        <v>-0.18133823573589325</v>
      </c>
      <c r="BO59" s="79">
        <v>-0.19517754018306732</v>
      </c>
      <c r="BP59" s="79">
        <v>-9.3907184898853302E-2</v>
      </c>
      <c r="BQ59" s="79">
        <v>-5.1947783678770065E-2</v>
      </c>
      <c r="BR59" s="79">
        <v>-7.6776623725891113E-2</v>
      </c>
      <c r="BS59" s="79">
        <v>-0.25958043336868286</v>
      </c>
      <c r="BT59" s="79">
        <v>2.7176360599696636E-3</v>
      </c>
      <c r="BU59" s="79">
        <v>0.14978894591331482</v>
      </c>
      <c r="BV59" s="79">
        <v>4.261162132024765E-2</v>
      </c>
      <c r="BW59" s="79">
        <v>-7.2858646512031555E-2</v>
      </c>
      <c r="BX59" s="79">
        <v>0.23300792276859283</v>
      </c>
      <c r="BY59" s="79">
        <v>-0.42948940396308899</v>
      </c>
      <c r="BZ59" s="79">
        <v>-1.0606662034988403</v>
      </c>
      <c r="CA59" s="79">
        <v>-1.2532628774642944</v>
      </c>
      <c r="CB59" s="79">
        <v>-1.6546047925949097</v>
      </c>
      <c r="CC59" s="79">
        <v>-1.5002031326293945</v>
      </c>
      <c r="CD59" s="79">
        <v>-1.2516152858734131</v>
      </c>
      <c r="CE59" s="79">
        <v>-0.92813277244567871</v>
      </c>
      <c r="CF59" s="79">
        <v>-0.97277891635894775</v>
      </c>
      <c r="CG59" s="79">
        <v>-0.80043715238571167</v>
      </c>
      <c r="CH59" s="79">
        <v>-0.53838998079299927</v>
      </c>
      <c r="CI59" s="79">
        <v>-0.51511365175247192</v>
      </c>
      <c r="CJ59" s="79">
        <v>-0.34956592321395874</v>
      </c>
      <c r="CK59" s="79">
        <v>-0.28771999478340149</v>
      </c>
      <c r="CL59" s="79">
        <v>-5.8044042438268661E-2</v>
      </c>
      <c r="CM59" s="79">
        <v>-6.661146879196167E-2</v>
      </c>
      <c r="CN59" s="79">
        <v>4.0267258882522583E-2</v>
      </c>
      <c r="CO59" s="79">
        <v>8.4134802222251892E-2</v>
      </c>
      <c r="CP59" s="79">
        <v>6.3812687993049622E-2</v>
      </c>
      <c r="CQ59" s="79">
        <v>-0.11362415552139282</v>
      </c>
      <c r="CR59" s="79">
        <v>0.1576693058013916</v>
      </c>
      <c r="CS59" s="79">
        <v>0.31213325262069702</v>
      </c>
      <c r="CT59" s="79">
        <v>0.20780575275421143</v>
      </c>
      <c r="CU59" s="79">
        <v>0.1012997031211853</v>
      </c>
      <c r="CV59" s="79">
        <v>0.3981316089630127</v>
      </c>
      <c r="CW59" s="79">
        <v>-0.24825304746627808</v>
      </c>
      <c r="CX59" s="79">
        <v>-0.88206547498703003</v>
      </c>
      <c r="CY59" s="79">
        <v>-1.0970630645751953</v>
      </c>
      <c r="CZ59" s="79">
        <v>-1.498252272605896</v>
      </c>
      <c r="DA59" s="79">
        <v>-1.3658555746078491</v>
      </c>
      <c r="DB59" s="79">
        <v>-1.1319369077682495</v>
      </c>
      <c r="DC59" s="79">
        <v>-0.81995958089828491</v>
      </c>
      <c r="DD59" s="79">
        <v>-0.85935711860656738</v>
      </c>
      <c r="DE59" s="79">
        <v>-0.68998056650161743</v>
      </c>
      <c r="DF59" s="79">
        <v>-0.43947881460189819</v>
      </c>
      <c r="DG59" s="79">
        <v>-0.41181620955467224</v>
      </c>
      <c r="DH59" s="79">
        <v>-0.23433037102222443</v>
      </c>
      <c r="DI59" s="79">
        <v>-0.16830706596374512</v>
      </c>
      <c r="DJ59" s="79">
        <v>6.5250150859355927E-2</v>
      </c>
      <c r="DK59" s="79">
        <v>6.1954598873853683E-2</v>
      </c>
      <c r="DL59" s="79">
        <v>0.17444169521331787</v>
      </c>
      <c r="DM59" s="79">
        <v>0.22021739184856415</v>
      </c>
      <c r="DN59" s="79">
        <v>0.20440199971199036</v>
      </c>
      <c r="DO59" s="79">
        <v>3.2332129776477814E-2</v>
      </c>
      <c r="DP59" s="79">
        <v>0.31262096762657166</v>
      </c>
      <c r="DQ59" s="79">
        <v>0.47447755932807922</v>
      </c>
      <c r="DR59" s="79">
        <v>0.3729998767375946</v>
      </c>
      <c r="DS59" s="79">
        <v>0.27545806765556335</v>
      </c>
      <c r="DT59" s="79">
        <v>0.56325531005859375</v>
      </c>
      <c r="DU59" s="79">
        <v>-6.701669842004776E-2</v>
      </c>
      <c r="DV59" s="79">
        <v>-0.70346474647521973</v>
      </c>
      <c r="DW59" s="79">
        <v>-0.94086331129074097</v>
      </c>
      <c r="DX59" s="79">
        <v>-1.3418997526168823</v>
      </c>
      <c r="DY59" s="79">
        <v>-1.1718790531158447</v>
      </c>
      <c r="DZ59" s="79">
        <v>-0.95914018154144287</v>
      </c>
      <c r="EA59" s="79">
        <v>-0.66377472877502441</v>
      </c>
      <c r="EB59" s="79">
        <v>-0.69559401273727417</v>
      </c>
      <c r="EC59" s="79">
        <v>-0.53049874305725098</v>
      </c>
      <c r="ED59" s="79">
        <v>-0.29666680097579956</v>
      </c>
      <c r="EE59" s="79">
        <v>-0.2626710832118988</v>
      </c>
      <c r="EF59" s="79">
        <v>-6.794854998588562E-2</v>
      </c>
      <c r="EG59" s="79">
        <v>4.1062412783503532E-3</v>
      </c>
      <c r="EH59" s="79">
        <v>0.24326738715171814</v>
      </c>
      <c r="EI59" s="79">
        <v>0.24758358299732208</v>
      </c>
      <c r="EJ59" s="79">
        <v>0.36816829442977905</v>
      </c>
      <c r="EK59" s="79">
        <v>0.41669902205467224</v>
      </c>
      <c r="EL59" s="79">
        <v>0.40739065408706665</v>
      </c>
      <c r="EM59" s="79">
        <v>0.24306982755661011</v>
      </c>
      <c r="EN59" s="79">
        <v>0.53634655475616455</v>
      </c>
      <c r="EO59" s="79">
        <v>0.70887696743011475</v>
      </c>
      <c r="EP59" s="79">
        <v>0.61151397228240967</v>
      </c>
      <c r="EQ59" s="79">
        <v>0.52691507339477539</v>
      </c>
      <c r="ER59" s="79">
        <v>0.80166769027709961</v>
      </c>
      <c r="ES59" s="79">
        <v>0.19465979933738708</v>
      </c>
      <c r="ET59" s="79">
        <v>-0.44559362530708313</v>
      </c>
      <c r="EU59" s="79">
        <v>-0.71533560752868652</v>
      </c>
      <c r="EV59" s="79">
        <v>-1.1161514520645142</v>
      </c>
      <c r="EW59" s="79">
        <v>65.080177307128906</v>
      </c>
      <c r="EX59" s="79">
        <v>65.332588195800781</v>
      </c>
      <c r="EY59" s="79">
        <v>64.376411437988281</v>
      </c>
      <c r="EZ59" s="79">
        <v>63.473033905029297</v>
      </c>
      <c r="FA59" s="79">
        <v>62.802036285400391</v>
      </c>
      <c r="FB59" s="79">
        <v>61.985755920410156</v>
      </c>
      <c r="FC59" s="79">
        <v>61.206016540527344</v>
      </c>
      <c r="FD59" s="79">
        <v>61.703372955322266</v>
      </c>
      <c r="FE59" s="79">
        <v>64.399559020996094</v>
      </c>
      <c r="FF59" s="79">
        <v>67.872398376464844</v>
      </c>
      <c r="FG59" s="79">
        <v>71.210205078125</v>
      </c>
      <c r="FH59" s="79">
        <v>74.495758056640625</v>
      </c>
      <c r="FI59" s="79">
        <v>77.494384765625</v>
      </c>
      <c r="FJ59" s="79">
        <v>80.086921691894531</v>
      </c>
      <c r="FK59" s="79">
        <v>82.096900939941406</v>
      </c>
      <c r="FL59" s="79">
        <v>83.263801574707031</v>
      </c>
      <c r="FM59" s="79">
        <v>83.624259948730469</v>
      </c>
      <c r="FN59" s="79">
        <v>82.893440246582031</v>
      </c>
      <c r="FO59" s="79">
        <v>81.085769653320313</v>
      </c>
      <c r="FP59" s="79">
        <v>78.354080200195313</v>
      </c>
      <c r="FQ59" s="79">
        <v>74.735122680664063</v>
      </c>
      <c r="FR59" s="79">
        <v>70.945693969726563</v>
      </c>
      <c r="FS59" s="79">
        <v>68.464340209960938</v>
      </c>
      <c r="FT59" s="79">
        <v>66.851600646972656</v>
      </c>
      <c r="FU59" s="79">
        <v>0.1938270777463913</v>
      </c>
      <c r="FV59" s="79">
        <v>0.28046348690986633</v>
      </c>
      <c r="FW59" s="79">
        <v>0.18321412801742554</v>
      </c>
      <c r="FX59" s="79">
        <v>4245.7998046875</v>
      </c>
      <c r="FY59" s="79">
        <v>1</v>
      </c>
      <c r="FZ59" s="41"/>
      <c r="GA59" s="34"/>
      <c r="GB59" s="34"/>
    </row>
    <row r="60" spans="1:184" x14ac:dyDescent="0.25">
      <c r="A60" t="s">
        <v>186</v>
      </c>
      <c r="B60" t="s">
        <v>236</v>
      </c>
      <c r="C60" t="s">
        <v>2</v>
      </c>
      <c r="D60" t="s">
        <v>202</v>
      </c>
      <c r="E60" t="s">
        <v>207</v>
      </c>
      <c r="F60" t="s">
        <v>178</v>
      </c>
      <c r="G60" t="s">
        <v>1</v>
      </c>
      <c r="H60" s="79">
        <v>22902</v>
      </c>
      <c r="I60" s="79">
        <v>8.6448240280151367</v>
      </c>
      <c r="J60" s="79">
        <v>7.4254722595214844</v>
      </c>
      <c r="K60" s="79">
        <v>6.7506284713745117</v>
      </c>
      <c r="L60" s="79">
        <v>6.3550710678100586</v>
      </c>
      <c r="M60" s="79">
        <v>6.2687244415283203</v>
      </c>
      <c r="N60" s="79">
        <v>6.5603246688842773</v>
      </c>
      <c r="O60" s="79">
        <v>7.5138826370239258</v>
      </c>
      <c r="P60" s="79">
        <v>8.5945262908935547</v>
      </c>
      <c r="Q60" s="79">
        <v>8.6718225479125977</v>
      </c>
      <c r="R60" s="79">
        <v>8.4888095855712891</v>
      </c>
      <c r="S60" s="79">
        <v>8.2540149688720703</v>
      </c>
      <c r="T60" s="79">
        <v>8.3752841949462891</v>
      </c>
      <c r="U60" s="79">
        <v>8.6869621276855469</v>
      </c>
      <c r="V60" s="79">
        <v>8.7321367263793945</v>
      </c>
      <c r="W60" s="79">
        <v>8.7211122512817383</v>
      </c>
      <c r="X60" s="79">
        <v>8.9192686080932617</v>
      </c>
      <c r="Y60" s="79">
        <v>9.492732048034668</v>
      </c>
      <c r="Z60" s="79">
        <v>10.638979911804199</v>
      </c>
      <c r="AA60" s="79">
        <v>11.919286727905273</v>
      </c>
      <c r="AB60" s="79">
        <v>12.624810218811035</v>
      </c>
      <c r="AC60" s="79">
        <v>13.322207450866699</v>
      </c>
      <c r="AD60" s="79">
        <v>13.819803237915039</v>
      </c>
      <c r="AE60" s="79">
        <v>12.441082954406738</v>
      </c>
      <c r="AF60" s="79">
        <v>10.32572078704834</v>
      </c>
      <c r="AG60" s="79">
        <v>-1.2239407300949097</v>
      </c>
      <c r="AH60" s="79">
        <v>-1.0618201494216919</v>
      </c>
      <c r="AI60" s="79">
        <v>-0.82576388120651245</v>
      </c>
      <c r="AJ60" s="79">
        <v>-0.73759579658508301</v>
      </c>
      <c r="AK60" s="79">
        <v>-0.55880105495452881</v>
      </c>
      <c r="AL60" s="79">
        <v>-0.37646397948265076</v>
      </c>
      <c r="AM60" s="79">
        <v>-0.22161683440208435</v>
      </c>
      <c r="AN60" s="79">
        <v>-0.3321804404258728</v>
      </c>
      <c r="AO60" s="79">
        <v>-0.32304251194000244</v>
      </c>
      <c r="AP60" s="79">
        <v>-0.14366935193538666</v>
      </c>
      <c r="AQ60" s="79">
        <v>-0.26807889342308044</v>
      </c>
      <c r="AR60" s="79">
        <v>-0.22585853934288025</v>
      </c>
      <c r="AS60" s="79">
        <v>-0.1531834602355957</v>
      </c>
      <c r="AT60" s="79">
        <v>-0.18376697599887848</v>
      </c>
      <c r="AU60" s="79">
        <v>-0.16955053806304932</v>
      </c>
      <c r="AV60" s="79">
        <v>-1.5531767159700394E-2</v>
      </c>
      <c r="AW60" s="79">
        <v>6.2820494174957275E-2</v>
      </c>
      <c r="AX60" s="79">
        <v>0.11898167431354523</v>
      </c>
      <c r="AY60" s="79">
        <v>6.3052140176296234E-2</v>
      </c>
      <c r="AZ60" s="79">
        <v>0.11685893684625626</v>
      </c>
      <c r="BA60" s="79">
        <v>-0.38110464811325073</v>
      </c>
      <c r="BB60" s="79">
        <v>-0.83324664831161499</v>
      </c>
      <c r="BC60" s="79">
        <v>-1.1364659070968628</v>
      </c>
      <c r="BD60" s="79">
        <v>-1.3108136653900146</v>
      </c>
      <c r="BE60" s="79">
        <v>-1.1078860759735107</v>
      </c>
      <c r="BF60" s="79">
        <v>-0.95829081535339355</v>
      </c>
      <c r="BG60" s="79">
        <v>-0.7368895411491394</v>
      </c>
      <c r="BH60" s="79">
        <v>-0.65177834033966064</v>
      </c>
      <c r="BI60" s="79">
        <v>-0.47715508937835693</v>
      </c>
      <c r="BJ60" s="79">
        <v>-0.30692949891090393</v>
      </c>
      <c r="BK60" s="79">
        <v>-0.14866863191127777</v>
      </c>
      <c r="BL60" s="79">
        <v>-0.25409954786300659</v>
      </c>
      <c r="BM60" s="79">
        <v>-0.24181035161018372</v>
      </c>
      <c r="BN60" s="79">
        <v>-6.5687596797943115E-2</v>
      </c>
      <c r="BO60" s="79">
        <v>-0.18637862801551819</v>
      </c>
      <c r="BP60" s="79">
        <v>-0.14301492273807526</v>
      </c>
      <c r="BQ60" s="79">
        <v>-7.1208521723747253E-2</v>
      </c>
      <c r="BR60" s="79">
        <v>-0.10062199085950851</v>
      </c>
      <c r="BS60" s="79">
        <v>-8.3739697933197021E-2</v>
      </c>
      <c r="BT60" s="79">
        <v>7.4562706053256989E-2</v>
      </c>
      <c r="BU60" s="79">
        <v>0.15795393288135529</v>
      </c>
      <c r="BV60" s="79">
        <v>0.22232429683208466</v>
      </c>
      <c r="BW60" s="79">
        <v>0.17306269705295563</v>
      </c>
      <c r="BX60" s="79">
        <v>0.22601814568042755</v>
      </c>
      <c r="BY60" s="79">
        <v>-0.2655811607837677</v>
      </c>
      <c r="BZ60" s="79">
        <v>-0.70919877290725708</v>
      </c>
      <c r="CA60" s="79">
        <v>-1.0103830099105835</v>
      </c>
      <c r="CB60" s="79">
        <v>-1.1799030303955078</v>
      </c>
      <c r="CC60" s="79">
        <v>-1.027506947517395</v>
      </c>
      <c r="CD60" s="79">
        <v>-0.88658672571182251</v>
      </c>
      <c r="CE60" s="79">
        <v>-0.67533546686172485</v>
      </c>
      <c r="CF60" s="79">
        <v>-0.59234148263931274</v>
      </c>
      <c r="CG60" s="79">
        <v>-0.42060732841491699</v>
      </c>
      <c r="CH60" s="79">
        <v>-0.25877010822296143</v>
      </c>
      <c r="CI60" s="79">
        <v>-9.8144926130771637E-2</v>
      </c>
      <c r="CJ60" s="79">
        <v>-0.20002096891403198</v>
      </c>
      <c r="CK60" s="79">
        <v>-0.18554919958114624</v>
      </c>
      <c r="CL60" s="79">
        <v>-1.167767122387886E-2</v>
      </c>
      <c r="CM60" s="79">
        <v>-0.12979325652122498</v>
      </c>
      <c r="CN60" s="79">
        <v>-8.5637673735618591E-2</v>
      </c>
      <c r="CO60" s="79">
        <v>-1.4432932250201702E-2</v>
      </c>
      <c r="CP60" s="79">
        <v>-4.3036032468080521E-2</v>
      </c>
      <c r="CQ60" s="79">
        <v>-2.4307364597916603E-2</v>
      </c>
      <c r="CR60" s="79">
        <v>0.13696186244487762</v>
      </c>
      <c r="CS60" s="79">
        <v>0.22384306788444519</v>
      </c>
      <c r="CT60" s="79">
        <v>0.29389908909797668</v>
      </c>
      <c r="CU60" s="79">
        <v>0.24925567209720612</v>
      </c>
      <c r="CV60" s="79">
        <v>0.30162146687507629</v>
      </c>
      <c r="CW60" s="79">
        <v>-0.18556994199752808</v>
      </c>
      <c r="CX60" s="79">
        <v>-0.62328356504440308</v>
      </c>
      <c r="CY60" s="79">
        <v>-0.92305839061737061</v>
      </c>
      <c r="CZ60" s="79">
        <v>-1.0892345905303955</v>
      </c>
      <c r="DA60" s="79">
        <v>-0.9471278190612793</v>
      </c>
      <c r="DB60" s="79">
        <v>-0.81488263607025146</v>
      </c>
      <c r="DC60" s="79">
        <v>-0.6137813925743103</v>
      </c>
      <c r="DD60" s="79">
        <v>-0.53290462493896484</v>
      </c>
      <c r="DE60" s="79">
        <v>-0.36405956745147705</v>
      </c>
      <c r="DF60" s="79">
        <v>-0.21061073243618011</v>
      </c>
      <c r="DG60" s="79">
        <v>-4.7621220350265503E-2</v>
      </c>
      <c r="DH60" s="79">
        <v>-0.14594237506389618</v>
      </c>
      <c r="DI60" s="79">
        <v>-0.12928804755210876</v>
      </c>
      <c r="DJ60" s="79">
        <v>4.2332254350185394E-2</v>
      </c>
      <c r="DK60" s="79">
        <v>-7.320789247751236E-2</v>
      </c>
      <c r="DL60" s="79">
        <v>-2.8260430321097374E-2</v>
      </c>
      <c r="DM60" s="79">
        <v>4.2342659085988998E-2</v>
      </c>
      <c r="DN60" s="79">
        <v>1.4549925923347473E-2</v>
      </c>
      <c r="DO60" s="79">
        <v>3.5124965012073517E-2</v>
      </c>
      <c r="DP60" s="79">
        <v>0.19936102628707886</v>
      </c>
      <c r="DQ60" s="79">
        <v>0.2897321879863739</v>
      </c>
      <c r="DR60" s="79">
        <v>0.36547386646270752</v>
      </c>
      <c r="DS60" s="79">
        <v>0.32544863224029541</v>
      </c>
      <c r="DT60" s="79">
        <v>0.37722480297088623</v>
      </c>
      <c r="DU60" s="79">
        <v>-0.10555872321128845</v>
      </c>
      <c r="DV60" s="79">
        <v>-0.53736835718154907</v>
      </c>
      <c r="DW60" s="79">
        <v>-0.83573377132415771</v>
      </c>
      <c r="DX60" s="79">
        <v>-0.99856621026992798</v>
      </c>
      <c r="DY60" s="79">
        <v>-0.83107316493988037</v>
      </c>
      <c r="DZ60" s="79">
        <v>-0.7113533616065979</v>
      </c>
      <c r="EA60" s="79">
        <v>-0.52490705251693726</v>
      </c>
      <c r="EB60" s="79">
        <v>-0.44708719849586487</v>
      </c>
      <c r="EC60" s="79">
        <v>-0.28241360187530518</v>
      </c>
      <c r="ED60" s="79">
        <v>-0.1410762220621109</v>
      </c>
      <c r="EE60" s="79">
        <v>2.5326989591121674E-2</v>
      </c>
      <c r="EF60" s="79">
        <v>-6.7861489951610565E-2</v>
      </c>
      <c r="EG60" s="79">
        <v>-4.8055898398160934E-2</v>
      </c>
      <c r="EH60" s="79">
        <v>0.12031400948762894</v>
      </c>
      <c r="EI60" s="79">
        <v>8.4923896938562393E-3</v>
      </c>
      <c r="EJ60" s="79">
        <v>5.4583195596933365E-2</v>
      </c>
      <c r="EK60" s="79">
        <v>0.12431759387254715</v>
      </c>
      <c r="EL60" s="79">
        <v>9.7694903612136841E-2</v>
      </c>
      <c r="EM60" s="79">
        <v>0.12093581259250641</v>
      </c>
      <c r="EN60" s="79">
        <v>0.28945550322532654</v>
      </c>
      <c r="EO60" s="79">
        <v>0.38486564159393311</v>
      </c>
      <c r="EP60" s="79">
        <v>0.46881651878356934</v>
      </c>
      <c r="EQ60" s="79">
        <v>0.4354591965675354</v>
      </c>
      <c r="ER60" s="79">
        <v>0.48638400435447693</v>
      </c>
      <c r="ES60" s="79">
        <v>9.9647762253880501E-3</v>
      </c>
      <c r="ET60" s="79">
        <v>-0.41332045197486877</v>
      </c>
      <c r="EU60" s="79">
        <v>-0.70965087413787842</v>
      </c>
      <c r="EV60" s="79">
        <v>-0.86765545606613159</v>
      </c>
      <c r="EW60" s="79">
        <v>62.640083312988281</v>
      </c>
      <c r="EX60" s="79">
        <v>63.186775207519531</v>
      </c>
      <c r="EY60" s="79">
        <v>62.466732025146484</v>
      </c>
      <c r="EZ60" s="79">
        <v>61.722175598144531</v>
      </c>
      <c r="FA60" s="79">
        <v>61.313774108886719</v>
      </c>
      <c r="FB60" s="79">
        <v>60.800445556640625</v>
      </c>
      <c r="FC60" s="79">
        <v>60.305164337158203</v>
      </c>
      <c r="FD60" s="79">
        <v>60.829021453857422</v>
      </c>
      <c r="FE60" s="79">
        <v>63.133609771728516</v>
      </c>
      <c r="FF60" s="79">
        <v>66.235382080078125</v>
      </c>
      <c r="FG60" s="79">
        <v>69.195526123046875</v>
      </c>
      <c r="FH60" s="79">
        <v>72.110557556152344</v>
      </c>
      <c r="FI60" s="79">
        <v>74.803703308105469</v>
      </c>
      <c r="FJ60" s="79">
        <v>77.029296875</v>
      </c>
      <c r="FK60" s="79">
        <v>78.696983337402344</v>
      </c>
      <c r="FL60" s="79">
        <v>79.480690002441406</v>
      </c>
      <c r="FM60" s="79">
        <v>79.476234436035156</v>
      </c>
      <c r="FN60" s="79">
        <v>78.314361572265625</v>
      </c>
      <c r="FO60" s="79">
        <v>76.09307861328125</v>
      </c>
      <c r="FP60" s="79">
        <v>73.53387451171875</v>
      </c>
      <c r="FQ60" s="79">
        <v>70.303329467773438</v>
      </c>
      <c r="FR60" s="79">
        <v>67.190277099609375</v>
      </c>
      <c r="FS60" s="79">
        <v>65.273284912109375</v>
      </c>
      <c r="FT60" s="79">
        <v>64.006332397460938</v>
      </c>
      <c r="FU60" s="79">
        <v>8.1982165575027466E-2</v>
      </c>
      <c r="FV60" s="79">
        <v>0.11679593473672867</v>
      </c>
      <c r="FW60" s="79">
        <v>8.1304870545864105E-2</v>
      </c>
      <c r="FX60" s="79">
        <v>3395.300048828125</v>
      </c>
      <c r="FY60" s="79">
        <v>1</v>
      </c>
      <c r="FZ60" s="41"/>
      <c r="GA60" s="34"/>
      <c r="GB60" s="34"/>
    </row>
    <row r="61" spans="1:184" x14ac:dyDescent="0.25">
      <c r="A61" t="s">
        <v>186</v>
      </c>
      <c r="B61" t="s">
        <v>236</v>
      </c>
      <c r="C61" t="s">
        <v>2</v>
      </c>
      <c r="D61" t="s">
        <v>202</v>
      </c>
      <c r="E61" t="s">
        <v>207</v>
      </c>
      <c r="F61" t="s">
        <v>179</v>
      </c>
      <c r="G61" t="s">
        <v>1</v>
      </c>
      <c r="H61" s="79">
        <v>1007</v>
      </c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79"/>
      <c r="EJ61" s="79"/>
      <c r="EK61" s="79"/>
      <c r="EL61" s="79"/>
      <c r="EM61" s="79"/>
      <c r="EN61" s="79"/>
      <c r="EO61" s="79"/>
      <c r="EP61" s="79"/>
      <c r="EQ61" s="79"/>
      <c r="ER61" s="79"/>
      <c r="ES61" s="79"/>
      <c r="ET61" s="79"/>
      <c r="EU61" s="79"/>
      <c r="EV61" s="79"/>
      <c r="EW61" s="79"/>
      <c r="EX61" s="79"/>
      <c r="EY61" s="79"/>
      <c r="EZ61" s="79"/>
      <c r="FA61" s="79"/>
      <c r="FB61" s="79"/>
      <c r="FC61" s="79"/>
      <c r="FD61" s="79"/>
      <c r="FE61" s="79"/>
      <c r="FF61" s="79"/>
      <c r="FG61" s="79"/>
      <c r="FH61" s="79"/>
      <c r="FI61" s="79"/>
      <c r="FJ61" s="79"/>
      <c r="FK61" s="79"/>
      <c r="FL61" s="79"/>
      <c r="FM61" s="79"/>
      <c r="FN61" s="79"/>
      <c r="FO61" s="79"/>
      <c r="FP61" s="79"/>
      <c r="FQ61" s="79"/>
      <c r="FR61" s="79"/>
      <c r="FS61" s="79"/>
      <c r="FT61" s="79"/>
      <c r="FU61" s="79"/>
      <c r="FV61" s="79"/>
      <c r="FW61" s="79"/>
      <c r="FX61" s="79">
        <v>49.299999237060547</v>
      </c>
      <c r="FY61" s="79">
        <v>0</v>
      </c>
      <c r="FZ61" s="41"/>
      <c r="GA61" s="34"/>
      <c r="GB61" s="34"/>
    </row>
    <row r="62" spans="1:184" x14ac:dyDescent="0.25">
      <c r="A62" t="s">
        <v>186</v>
      </c>
      <c r="B62" t="s">
        <v>236</v>
      </c>
      <c r="C62" t="s">
        <v>2</v>
      </c>
      <c r="D62" t="s">
        <v>202</v>
      </c>
      <c r="E62" t="s">
        <v>207</v>
      </c>
      <c r="F62" t="s">
        <v>180</v>
      </c>
      <c r="G62" t="s">
        <v>1</v>
      </c>
      <c r="H62" s="79">
        <v>534</v>
      </c>
      <c r="I62" s="79">
        <v>0.20653510093688965</v>
      </c>
      <c r="J62" s="79">
        <v>0.17444910109043121</v>
      </c>
      <c r="K62" s="79">
        <v>0.15659205615520477</v>
      </c>
      <c r="L62" s="79">
        <v>0.14807477593421936</v>
      </c>
      <c r="M62" s="79">
        <v>0.15352100133895874</v>
      </c>
      <c r="N62" s="79">
        <v>0.17037664353847504</v>
      </c>
      <c r="O62" s="79">
        <v>0.20128227770328522</v>
      </c>
      <c r="P62" s="79">
        <v>0.25250300765037537</v>
      </c>
      <c r="Q62" s="79">
        <v>0.23397433757781982</v>
      </c>
      <c r="R62" s="79">
        <v>0.23571360111236572</v>
      </c>
      <c r="S62" s="79">
        <v>0.23314419388771057</v>
      </c>
      <c r="T62" s="79">
        <v>0.2238861471414566</v>
      </c>
      <c r="U62" s="79">
        <v>0.21907365322113037</v>
      </c>
      <c r="V62" s="79">
        <v>0.22430628538131714</v>
      </c>
      <c r="W62" s="79">
        <v>0.21100957691669464</v>
      </c>
      <c r="X62" s="79">
        <v>0.22814090549945831</v>
      </c>
      <c r="Y62" s="79">
        <v>0.25698161125183105</v>
      </c>
      <c r="Z62" s="79">
        <v>0.25727084279060364</v>
      </c>
      <c r="AA62" s="79">
        <v>0.28685250878334045</v>
      </c>
      <c r="AB62" s="79">
        <v>0.33089917898178101</v>
      </c>
      <c r="AC62" s="79">
        <v>0.31710872054100037</v>
      </c>
      <c r="AD62" s="79">
        <v>0.32981258630752563</v>
      </c>
      <c r="AE62" s="79">
        <v>0.28754618763923645</v>
      </c>
      <c r="AF62" s="79">
        <v>0.24389976263046265</v>
      </c>
      <c r="AG62" s="79">
        <v>-5.1860506646335125E-3</v>
      </c>
      <c r="AH62" s="79">
        <v>-1.2878276407718658E-2</v>
      </c>
      <c r="AI62" s="79">
        <v>-1.5752339735627174E-2</v>
      </c>
      <c r="AJ62" s="79">
        <v>-2.025349996984005E-2</v>
      </c>
      <c r="AK62" s="79">
        <v>-1.6541272401809692E-2</v>
      </c>
      <c r="AL62" s="79">
        <v>-3.0754536390304565E-2</v>
      </c>
      <c r="AM62" s="79">
        <v>-4.5901559293270111E-2</v>
      </c>
      <c r="AN62" s="79">
        <v>-3.2311957329511642E-2</v>
      </c>
      <c r="AO62" s="79">
        <v>-3.4554552286863327E-2</v>
      </c>
      <c r="AP62" s="79">
        <v>-2.0536910742521286E-2</v>
      </c>
      <c r="AQ62" s="79">
        <v>-1.3523971661925316E-2</v>
      </c>
      <c r="AR62" s="79">
        <v>-1.2638645246624947E-2</v>
      </c>
      <c r="AS62" s="79">
        <v>-1.6246723011136055E-2</v>
      </c>
      <c r="AT62" s="79">
        <v>-8.7409522384405136E-3</v>
      </c>
      <c r="AU62" s="79">
        <v>-1.5797067433595657E-2</v>
      </c>
      <c r="AV62" s="79">
        <v>1.873113913461566E-3</v>
      </c>
      <c r="AW62" s="79">
        <v>8.9225331321358681E-3</v>
      </c>
      <c r="AX62" s="79">
        <v>-2.3904772475361824E-2</v>
      </c>
      <c r="AY62" s="79">
        <v>-2.6289490051567554E-3</v>
      </c>
      <c r="AZ62" s="79">
        <v>1.8453707918524742E-2</v>
      </c>
      <c r="BA62" s="79">
        <v>-4.6915169805288315E-2</v>
      </c>
      <c r="BB62" s="79">
        <v>-2.0466018468141556E-2</v>
      </c>
      <c r="BC62" s="79">
        <v>-2.7636140584945679E-2</v>
      </c>
      <c r="BD62" s="79">
        <v>-1.2933680787682533E-2</v>
      </c>
      <c r="BE62" s="79">
        <v>6.5865996293723583E-3</v>
      </c>
      <c r="BF62" s="79">
        <v>-2.5671850889921188E-3</v>
      </c>
      <c r="BG62" s="79">
        <v>-5.6049306876957417E-3</v>
      </c>
      <c r="BH62" s="79">
        <v>-1.0549141094088554E-2</v>
      </c>
      <c r="BI62" s="79">
        <v>-5.9042391367256641E-3</v>
      </c>
      <c r="BJ62" s="79">
        <v>-1.7667263746261597E-2</v>
      </c>
      <c r="BK62" s="79">
        <v>-3.1067585572600365E-2</v>
      </c>
      <c r="BL62" s="79">
        <v>-1.4719389379024506E-2</v>
      </c>
      <c r="BM62" s="79">
        <v>-2.0981185138225555E-2</v>
      </c>
      <c r="BN62" s="79">
        <v>-5.3889439441263676E-3</v>
      </c>
      <c r="BO62" s="79">
        <v>8.0770325439516455E-5</v>
      </c>
      <c r="BP62" s="79">
        <v>3.9389691664837301E-4</v>
      </c>
      <c r="BQ62" s="79">
        <v>-3.5273837856948376E-3</v>
      </c>
      <c r="BR62" s="79">
        <v>3.5322997719049454E-3</v>
      </c>
      <c r="BS62" s="79">
        <v>-3.2096717040985823E-3</v>
      </c>
      <c r="BT62" s="79">
        <v>1.4398125000298023E-2</v>
      </c>
      <c r="BU62" s="79">
        <v>2.2780049592256546E-2</v>
      </c>
      <c r="BV62" s="79">
        <v>-8.6026303470134735E-3</v>
      </c>
      <c r="BW62" s="79">
        <v>1.1978324502706528E-2</v>
      </c>
      <c r="BX62" s="79">
        <v>4.3568026274442673E-2</v>
      </c>
      <c r="BY62" s="79">
        <v>-2.3985223844647408E-2</v>
      </c>
      <c r="BZ62" s="79">
        <v>-2.6678065769374371E-3</v>
      </c>
      <c r="CA62" s="79">
        <v>-1.1701201088726521E-2</v>
      </c>
      <c r="CB62" s="79">
        <v>7.3560346208978444E-5</v>
      </c>
      <c r="CC62" s="79">
        <v>1.4740301296114922E-2</v>
      </c>
      <c r="CD62" s="79">
        <v>4.5742453075945377E-3</v>
      </c>
      <c r="CE62" s="79">
        <v>1.4231338864192367E-3</v>
      </c>
      <c r="CF62" s="79">
        <v>-3.8279327563941479E-3</v>
      </c>
      <c r="CG62" s="79">
        <v>1.4629382640123367E-3</v>
      </c>
      <c r="CH62" s="79">
        <v>-8.6030606180429459E-3</v>
      </c>
      <c r="CI62" s="79">
        <v>-2.0793620496988297E-2</v>
      </c>
      <c r="CJ62" s="79">
        <v>-2.5348300114274025E-3</v>
      </c>
      <c r="CK62" s="79">
        <v>-1.1580310761928558E-2</v>
      </c>
      <c r="CL62" s="79">
        <v>5.1024924032390118E-3</v>
      </c>
      <c r="CM62" s="79">
        <v>9.5033729448914528E-3</v>
      </c>
      <c r="CN62" s="79">
        <v>9.4201955944299698E-3</v>
      </c>
      <c r="CO62" s="79">
        <v>5.2819913253188133E-3</v>
      </c>
      <c r="CP62" s="79">
        <v>1.2032716535031796E-2</v>
      </c>
      <c r="CQ62" s="79">
        <v>5.508319940418005E-3</v>
      </c>
      <c r="CR62" s="79">
        <v>2.3072909563779831E-2</v>
      </c>
      <c r="CS62" s="79">
        <v>3.2377723604440689E-2</v>
      </c>
      <c r="CT62" s="79">
        <v>1.9955863244831562E-3</v>
      </c>
      <c r="CU62" s="79">
        <v>2.2095277905464172E-2</v>
      </c>
      <c r="CV62" s="79">
        <v>6.0962125658988953E-2</v>
      </c>
      <c r="CW62" s="79">
        <v>-8.1040132790803909E-3</v>
      </c>
      <c r="CX62" s="79">
        <v>9.6591813489794731E-3</v>
      </c>
      <c r="CY62" s="79">
        <v>-6.6471099853515625E-4</v>
      </c>
      <c r="CZ62" s="79">
        <v>9.0823359787464142E-3</v>
      </c>
      <c r="DA62" s="79">
        <v>2.2894002497196198E-2</v>
      </c>
      <c r="DB62" s="79">
        <v>1.1715675704181194E-2</v>
      </c>
      <c r="DC62" s="79">
        <v>8.4511982277035713E-3</v>
      </c>
      <c r="DD62" s="79">
        <v>2.8932758141309023E-3</v>
      </c>
      <c r="DE62" s="79">
        <v>8.8301161304116249E-3</v>
      </c>
      <c r="DF62" s="79">
        <v>4.6114332508295774E-4</v>
      </c>
      <c r="DG62" s="79">
        <v>-1.0519656352698803E-2</v>
      </c>
      <c r="DH62" s="79">
        <v>9.6497293561697006E-3</v>
      </c>
      <c r="DI62" s="79">
        <v>-2.1794368512928486E-3</v>
      </c>
      <c r="DJ62" s="79">
        <v>1.5593928284943104E-2</v>
      </c>
      <c r="DK62" s="79">
        <v>1.8925976008176804E-2</v>
      </c>
      <c r="DL62" s="79">
        <v>1.8446493893861771E-2</v>
      </c>
      <c r="DM62" s="79">
        <v>1.4091365970671177E-2</v>
      </c>
      <c r="DN62" s="79">
        <v>2.0533133298158646E-2</v>
      </c>
      <c r="DO62" s="79">
        <v>1.4226311817765236E-2</v>
      </c>
      <c r="DP62" s="79">
        <v>3.1747695058584213E-2</v>
      </c>
      <c r="DQ62" s="79">
        <v>4.1975397616624832E-2</v>
      </c>
      <c r="DR62" s="79">
        <v>1.2593802995979786E-2</v>
      </c>
      <c r="DS62" s="79">
        <v>3.2212231308221817E-2</v>
      </c>
      <c r="DT62" s="79">
        <v>7.8356228768825531E-2</v>
      </c>
      <c r="DU62" s="79">
        <v>7.7771968208253384E-3</v>
      </c>
      <c r="DV62" s="79">
        <v>2.1986169740557671E-2</v>
      </c>
      <c r="DW62" s="79">
        <v>1.0371779091656208E-2</v>
      </c>
      <c r="DX62" s="79">
        <v>1.8091112375259399E-2</v>
      </c>
      <c r="DY62" s="79">
        <v>3.4666653722524643E-2</v>
      </c>
      <c r="DZ62" s="79">
        <v>2.2026767954230309E-2</v>
      </c>
      <c r="EA62" s="79">
        <v>1.8598606809973717E-2</v>
      </c>
      <c r="EB62" s="79">
        <v>1.2597633525729179E-2</v>
      </c>
      <c r="EC62" s="79">
        <v>1.9467148929834366E-2</v>
      </c>
      <c r="ED62" s="79">
        <v>1.3548414222896099E-2</v>
      </c>
      <c r="EE62" s="79">
        <v>4.3143164366483688E-3</v>
      </c>
      <c r="EF62" s="79">
        <v>2.7242299169301987E-2</v>
      </c>
      <c r="EG62" s="79">
        <v>1.1393931694328785E-2</v>
      </c>
      <c r="EH62" s="79">
        <v>3.0741896480321884E-2</v>
      </c>
      <c r="EI62" s="79">
        <v>3.2530717551708221E-2</v>
      </c>
      <c r="EJ62" s="79">
        <v>3.1479034572839737E-2</v>
      </c>
      <c r="EK62" s="79">
        <v>2.6810705661773682E-2</v>
      </c>
      <c r="EL62" s="79">
        <v>3.2806385308504105E-2</v>
      </c>
      <c r="EM62" s="79">
        <v>2.6813706383109093E-2</v>
      </c>
      <c r="EN62" s="79">
        <v>4.4272705912590027E-2</v>
      </c>
      <c r="EO62" s="79">
        <v>5.5832915008068085E-2</v>
      </c>
      <c r="EP62" s="79">
        <v>2.7895944193005562E-2</v>
      </c>
      <c r="EQ62" s="79">
        <v>4.6819504350423813E-2</v>
      </c>
      <c r="ER62" s="79">
        <v>0.10347054153680801</v>
      </c>
      <c r="ES62" s="79">
        <v>3.0707141384482384E-2</v>
      </c>
      <c r="ET62" s="79">
        <v>3.9784383028745651E-2</v>
      </c>
      <c r="EU62" s="79">
        <v>2.6306718587875366E-2</v>
      </c>
      <c r="EV62" s="79">
        <v>3.1098352745175362E-2</v>
      </c>
      <c r="EW62" s="79">
        <v>54.415115356445313</v>
      </c>
      <c r="EX62" s="79">
        <v>54.049354553222656</v>
      </c>
      <c r="EY62" s="79">
        <v>53.341472625732422</v>
      </c>
      <c r="EZ62" s="79">
        <v>52.916084289550781</v>
      </c>
      <c r="FA62" s="79">
        <v>52.252582550048828</v>
      </c>
      <c r="FB62" s="79">
        <v>51.608654022216797</v>
      </c>
      <c r="FC62" s="79">
        <v>51.426227569580078</v>
      </c>
      <c r="FD62" s="79">
        <v>52.077373504638672</v>
      </c>
      <c r="FE62" s="79">
        <v>54.667869567871094</v>
      </c>
      <c r="FF62" s="79">
        <v>58.1903076171875</v>
      </c>
      <c r="FG62" s="79">
        <v>60.939640045166016</v>
      </c>
      <c r="FH62" s="79">
        <v>62.671749114990234</v>
      </c>
      <c r="FI62" s="79">
        <v>64.402336120605469</v>
      </c>
      <c r="FJ62" s="79">
        <v>66.255256652832031</v>
      </c>
      <c r="FK62" s="79">
        <v>66.651611328125</v>
      </c>
      <c r="FL62" s="79">
        <v>67.420486450195313</v>
      </c>
      <c r="FM62" s="79">
        <v>67.678718566894531</v>
      </c>
      <c r="FN62" s="79">
        <v>67.023475646972656</v>
      </c>
      <c r="FO62" s="79">
        <v>64.951881408691406</v>
      </c>
      <c r="FP62" s="79">
        <v>63.037208557128906</v>
      </c>
      <c r="FQ62" s="79">
        <v>60.313636779785156</v>
      </c>
      <c r="FR62" s="79">
        <v>57.897045135498047</v>
      </c>
      <c r="FS62" s="79">
        <v>56.461006164550781</v>
      </c>
      <c r="FT62" s="79">
        <v>55.602188110351563</v>
      </c>
      <c r="FU62" s="79">
        <v>1.3053178787231445E-2</v>
      </c>
      <c r="FV62" s="79">
        <v>1.6909349709749222E-2</v>
      </c>
      <c r="FW62" s="79">
        <v>1.3020300306379795E-2</v>
      </c>
      <c r="FX62" s="79">
        <v>101.75</v>
      </c>
      <c r="FY62" s="79">
        <v>1</v>
      </c>
      <c r="FZ62" s="41"/>
      <c r="GA62" s="34"/>
      <c r="GB62" s="34"/>
    </row>
    <row r="63" spans="1:184" x14ac:dyDescent="0.25">
      <c r="A63" t="s">
        <v>186</v>
      </c>
      <c r="B63" t="s">
        <v>236</v>
      </c>
      <c r="C63" t="s">
        <v>2</v>
      </c>
      <c r="D63" t="s">
        <v>202</v>
      </c>
      <c r="E63" t="s">
        <v>207</v>
      </c>
      <c r="F63" t="s">
        <v>181</v>
      </c>
      <c r="G63" t="s">
        <v>1</v>
      </c>
      <c r="H63" s="79">
        <v>230</v>
      </c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  <c r="EO63" s="79"/>
      <c r="EP63" s="79"/>
      <c r="EQ63" s="79"/>
      <c r="ER63" s="79"/>
      <c r="ES63" s="79"/>
      <c r="ET63" s="79"/>
      <c r="EU63" s="79"/>
      <c r="EV63" s="79"/>
      <c r="EW63" s="79"/>
      <c r="EX63" s="79"/>
      <c r="EY63" s="79"/>
      <c r="EZ63" s="79"/>
      <c r="FA63" s="79"/>
      <c r="FB63" s="79"/>
      <c r="FC63" s="79"/>
      <c r="FD63" s="79"/>
      <c r="FE63" s="79"/>
      <c r="FF63" s="79"/>
      <c r="FG63" s="79"/>
      <c r="FH63" s="79"/>
      <c r="FI63" s="79"/>
      <c r="FJ63" s="79"/>
      <c r="FK63" s="79"/>
      <c r="FL63" s="79"/>
      <c r="FM63" s="79"/>
      <c r="FN63" s="79"/>
      <c r="FO63" s="79"/>
      <c r="FP63" s="79"/>
      <c r="FQ63" s="79"/>
      <c r="FR63" s="79"/>
      <c r="FS63" s="79"/>
      <c r="FT63" s="79"/>
      <c r="FU63" s="79"/>
      <c r="FV63" s="79"/>
      <c r="FW63" s="79"/>
      <c r="FX63" s="79">
        <v>8.8500003814697266</v>
      </c>
      <c r="FY63" s="79">
        <v>0</v>
      </c>
      <c r="FZ63" s="41"/>
      <c r="GA63" s="34"/>
      <c r="GB63" s="34"/>
    </row>
    <row r="64" spans="1:184" x14ac:dyDescent="0.25">
      <c r="A64" t="s">
        <v>186</v>
      </c>
      <c r="B64" t="s">
        <v>236</v>
      </c>
      <c r="C64" t="s">
        <v>2</v>
      </c>
      <c r="D64" t="s">
        <v>202</v>
      </c>
      <c r="E64" t="s">
        <v>207</v>
      </c>
      <c r="F64" t="s">
        <v>182</v>
      </c>
      <c r="G64" t="s">
        <v>1</v>
      </c>
      <c r="H64" s="79">
        <v>2604</v>
      </c>
      <c r="I64" s="79">
        <v>1.1761578321456909</v>
      </c>
      <c r="J64" s="79">
        <v>1.033103346824646</v>
      </c>
      <c r="K64" s="79">
        <v>0.92238485813140869</v>
      </c>
      <c r="L64" s="79">
        <v>0.88278353214263916</v>
      </c>
      <c r="M64" s="79">
        <v>0.89313548803329468</v>
      </c>
      <c r="N64" s="79">
        <v>0.98419982194900513</v>
      </c>
      <c r="O64" s="79">
        <v>1.0978996753692627</v>
      </c>
      <c r="P64" s="79">
        <v>1.2484626770019531</v>
      </c>
      <c r="Q64" s="79">
        <v>1.2443792819976807</v>
      </c>
      <c r="R64" s="79">
        <v>1.3024128675460815</v>
      </c>
      <c r="S64" s="79">
        <v>1.3480532169342041</v>
      </c>
      <c r="T64" s="79">
        <v>1.3053346872329712</v>
      </c>
      <c r="U64" s="79">
        <v>1.2880655527114868</v>
      </c>
      <c r="V64" s="79">
        <v>1.3264646530151367</v>
      </c>
      <c r="W64" s="79">
        <v>1.3516743183135986</v>
      </c>
      <c r="X64" s="79">
        <v>1.416379451751709</v>
      </c>
      <c r="Y64" s="79">
        <v>1.4577771425247192</v>
      </c>
      <c r="Z64" s="79">
        <v>1.6021544933319092</v>
      </c>
      <c r="AA64" s="79">
        <v>1.694034218788147</v>
      </c>
      <c r="AB64" s="79">
        <v>1.7492090463638306</v>
      </c>
      <c r="AC64" s="79">
        <v>1.8210601806640625</v>
      </c>
      <c r="AD64" s="79">
        <v>1.8500646352767944</v>
      </c>
      <c r="AE64" s="79">
        <v>1.686021089553833</v>
      </c>
      <c r="AF64" s="79">
        <v>1.3797985315322876</v>
      </c>
      <c r="AG64" s="79">
        <v>-9.5833823084831238E-2</v>
      </c>
      <c r="AH64" s="79">
        <v>-6.5491326153278351E-2</v>
      </c>
      <c r="AI64" s="79">
        <v>-7.6324604451656342E-2</v>
      </c>
      <c r="AJ64" s="79">
        <v>-5.0274927169084549E-2</v>
      </c>
      <c r="AK64" s="79">
        <v>-3.1179331243038177E-2</v>
      </c>
      <c r="AL64" s="79">
        <v>-5.8753002434968948E-2</v>
      </c>
      <c r="AM64" s="79">
        <v>-5.7854931801557541E-2</v>
      </c>
      <c r="AN64" s="79">
        <v>-3.0756523832678795E-2</v>
      </c>
      <c r="AO64" s="79">
        <v>-4.6188272535800934E-2</v>
      </c>
      <c r="AP64" s="79">
        <v>-5.4774392396211624E-2</v>
      </c>
      <c r="AQ64" s="79">
        <v>-2.9667734634131193E-3</v>
      </c>
      <c r="AR64" s="79">
        <v>-5.4846085608005524E-2</v>
      </c>
      <c r="AS64" s="79">
        <v>-6.3600502908229828E-2</v>
      </c>
      <c r="AT64" s="79">
        <v>-5.1101032644510269E-2</v>
      </c>
      <c r="AU64" s="79">
        <v>-7.4732832610607147E-2</v>
      </c>
      <c r="AV64" s="79">
        <v>-1.1676451191306114E-2</v>
      </c>
      <c r="AW64" s="79">
        <v>-7.6549656689167023E-2</v>
      </c>
      <c r="AX64" s="79">
        <v>-3.7212762981653214E-2</v>
      </c>
      <c r="AY64" s="79">
        <v>-7.7266275882720947E-2</v>
      </c>
      <c r="AZ64" s="79">
        <v>-6.8677783012390137E-2</v>
      </c>
      <c r="BA64" s="79">
        <v>-6.8153880536556244E-2</v>
      </c>
      <c r="BB64" s="79">
        <v>-4.6635553240776062E-2</v>
      </c>
      <c r="BC64" s="79">
        <v>1.4871846884489059E-2</v>
      </c>
      <c r="BD64" s="79">
        <v>-6.4093440771102905E-2</v>
      </c>
      <c r="BE64" s="79">
        <v>-4.0744990110397339E-2</v>
      </c>
      <c r="BF64" s="79">
        <v>-2.0589269697666168E-2</v>
      </c>
      <c r="BG64" s="79">
        <v>-3.5770967602729797E-2</v>
      </c>
      <c r="BH64" s="79">
        <v>-1.3215779326856136E-2</v>
      </c>
      <c r="BI64" s="79">
        <v>4.7970591112971306E-3</v>
      </c>
      <c r="BJ64" s="79">
        <v>-2.2416805848479271E-2</v>
      </c>
      <c r="BK64" s="79">
        <v>-1.886933296918869E-2</v>
      </c>
      <c r="BL64" s="79">
        <v>1.0618628934025764E-2</v>
      </c>
      <c r="BM64" s="79">
        <v>-5.7794558815658092E-3</v>
      </c>
      <c r="BN64" s="79">
        <v>1.4161350205540657E-2</v>
      </c>
      <c r="BO64" s="79">
        <v>7.0241689682006836E-2</v>
      </c>
      <c r="BP64" s="79">
        <v>1.7796505242586136E-2</v>
      </c>
      <c r="BQ64" s="79">
        <v>7.7652633190155029E-3</v>
      </c>
      <c r="BR64" s="79">
        <v>2.0726436749100685E-2</v>
      </c>
      <c r="BS64" s="79">
        <v>-1.2082339962944388E-3</v>
      </c>
      <c r="BT64" s="79">
        <v>6.1454478651285172E-2</v>
      </c>
      <c r="BU64" s="79">
        <v>-1.6493289731442928E-3</v>
      </c>
      <c r="BV64" s="79">
        <v>4.0540721267461777E-2</v>
      </c>
      <c r="BW64" s="79">
        <v>-4.5222353946883231E-5</v>
      </c>
      <c r="BX64" s="79">
        <v>8.2000903785228729E-3</v>
      </c>
      <c r="BY64" s="79">
        <v>1.0326551273465157E-2</v>
      </c>
      <c r="BZ64" s="79">
        <v>1.1598225682973862E-2</v>
      </c>
      <c r="CA64" s="79">
        <v>6.8902157247066498E-2</v>
      </c>
      <c r="CB64" s="79">
        <v>-1.2896117754280567E-2</v>
      </c>
      <c r="CC64" s="79">
        <v>-2.5906343944370747E-3</v>
      </c>
      <c r="CD64" s="79">
        <v>1.050975825637579E-2</v>
      </c>
      <c r="CE64" s="79">
        <v>-7.6836394146084785E-3</v>
      </c>
      <c r="CF64" s="79">
        <v>1.2451274320483208E-2</v>
      </c>
      <c r="CG64" s="79">
        <v>2.9714196920394897E-2</v>
      </c>
      <c r="CH64" s="79">
        <v>2.7495326939970255E-3</v>
      </c>
      <c r="CI64" s="79">
        <v>8.1319725140929222E-3</v>
      </c>
      <c r="CJ64" s="79">
        <v>3.9274934679269791E-2</v>
      </c>
      <c r="CK64" s="79">
        <v>2.2207567468285561E-2</v>
      </c>
      <c r="CL64" s="79">
        <v>6.1906035989522934E-2</v>
      </c>
      <c r="CM64" s="79">
        <v>0.12094564735889435</v>
      </c>
      <c r="CN64" s="79">
        <v>6.8108543753623962E-2</v>
      </c>
      <c r="CO64" s="79">
        <v>5.7192977517843246E-2</v>
      </c>
      <c r="CP64" s="79">
        <v>7.0473924279212952E-2</v>
      </c>
      <c r="CQ64" s="79">
        <v>4.9714680761098862E-2</v>
      </c>
      <c r="CR64" s="79">
        <v>0.11210473626852036</v>
      </c>
      <c r="CS64" s="79">
        <v>5.0226408988237381E-2</v>
      </c>
      <c r="CT64" s="79">
        <v>9.4392545521259308E-2</v>
      </c>
      <c r="CU64" s="79">
        <v>5.3437843918800354E-2</v>
      </c>
      <c r="CV64" s="79">
        <v>6.1445470899343491E-2</v>
      </c>
      <c r="CW64" s="79">
        <v>6.4681857824325562E-2</v>
      </c>
      <c r="CX64" s="79">
        <v>5.1930762827396393E-2</v>
      </c>
      <c r="CY64" s="79">
        <v>0.10632339119911194</v>
      </c>
      <c r="CZ64" s="79">
        <v>2.2562995553016663E-2</v>
      </c>
      <c r="DA64" s="79">
        <v>3.5563722252845764E-2</v>
      </c>
      <c r="DB64" s="79">
        <v>4.1608788073062897E-2</v>
      </c>
      <c r="DC64" s="79">
        <v>2.0403686910867691E-2</v>
      </c>
      <c r="DD64" s="79">
        <v>3.8118328899145126E-2</v>
      </c>
      <c r="DE64" s="79">
        <v>5.463133379817009E-2</v>
      </c>
      <c r="DF64" s="79">
        <v>2.7915872633457184E-2</v>
      </c>
      <c r="DG64" s="79">
        <v>3.5133279860019684E-2</v>
      </c>
      <c r="DH64" s="79">
        <v>6.7931242287158966E-2</v>
      </c>
      <c r="DI64" s="79">
        <v>5.0194591283798218E-2</v>
      </c>
      <c r="DJ64" s="79">
        <v>0.10965072363615036</v>
      </c>
      <c r="DK64" s="79">
        <v>0.17164960503578186</v>
      </c>
      <c r="DL64" s="79">
        <v>0.11842057853937149</v>
      </c>
      <c r="DM64" s="79">
        <v>0.10662069171667099</v>
      </c>
      <c r="DN64" s="79">
        <v>0.12022141367197037</v>
      </c>
      <c r="DO64" s="79">
        <v>0.10063759237527847</v>
      </c>
      <c r="DP64" s="79">
        <v>0.16275499761104584</v>
      </c>
      <c r="DQ64" s="79">
        <v>0.10210214555263519</v>
      </c>
      <c r="DR64" s="79">
        <v>0.14824436604976654</v>
      </c>
      <c r="DS64" s="79">
        <v>0.10692091286182404</v>
      </c>
      <c r="DT64" s="79">
        <v>0.11469085514545441</v>
      </c>
      <c r="DU64" s="79">
        <v>0.11903716623783112</v>
      </c>
      <c r="DV64" s="79">
        <v>9.2263296246528625E-2</v>
      </c>
      <c r="DW64" s="79">
        <v>0.14374461770057678</v>
      </c>
      <c r="DX64" s="79">
        <v>5.8022107928991318E-2</v>
      </c>
      <c r="DY64" s="79">
        <v>9.0652547776699066E-2</v>
      </c>
      <c r="DZ64" s="79">
        <v>8.6510844528675079E-2</v>
      </c>
      <c r="EA64" s="79">
        <v>6.0957327485084534E-2</v>
      </c>
      <c r="EB64" s="79">
        <v>7.5177475810050964E-2</v>
      </c>
      <c r="EC64" s="79">
        <v>9.0607725083827972E-2</v>
      </c>
      <c r="ED64" s="79">
        <v>6.425207108259201E-2</v>
      </c>
      <c r="EE64" s="79">
        <v>7.4118874967098236E-2</v>
      </c>
      <c r="EF64" s="79">
        <v>0.10930639505386353</v>
      </c>
      <c r="EG64" s="79">
        <v>9.0603411197662354E-2</v>
      </c>
      <c r="EH64" s="79">
        <v>0.17858646810054779</v>
      </c>
      <c r="EI64" s="79">
        <v>0.24485807120800018</v>
      </c>
      <c r="EJ64" s="79">
        <v>0.19106316566467285</v>
      </c>
      <c r="EK64" s="79">
        <v>0.17798645794391632</v>
      </c>
      <c r="EL64" s="79">
        <v>0.19204887747764587</v>
      </c>
      <c r="EM64" s="79">
        <v>0.17416219413280487</v>
      </c>
      <c r="EN64" s="79">
        <v>0.23588591814041138</v>
      </c>
      <c r="EO64" s="79">
        <v>0.17700247466564178</v>
      </c>
      <c r="EP64" s="79">
        <v>0.22599785029888153</v>
      </c>
      <c r="EQ64" s="79">
        <v>0.18414196372032166</v>
      </c>
      <c r="ER64" s="79">
        <v>0.19156873226165771</v>
      </c>
      <c r="ES64" s="79">
        <v>0.19751758873462677</v>
      </c>
      <c r="ET64" s="79">
        <v>0.15049707889556885</v>
      </c>
      <c r="EU64" s="79">
        <v>0.19777493178844452</v>
      </c>
      <c r="EV64" s="79">
        <v>0.10921943187713623</v>
      </c>
      <c r="EW64" s="79">
        <v>61.336891174316406</v>
      </c>
      <c r="EX64" s="79">
        <v>60.725261688232422</v>
      </c>
      <c r="EY64" s="79">
        <v>59.519351959228516</v>
      </c>
      <c r="EZ64" s="79">
        <v>58.642585754394531</v>
      </c>
      <c r="FA64" s="79">
        <v>57.748653411865234</v>
      </c>
      <c r="FB64" s="79">
        <v>56.682830810546875</v>
      </c>
      <c r="FC64" s="79">
        <v>56.105125427246094</v>
      </c>
      <c r="FD64" s="79">
        <v>56.971992492675781</v>
      </c>
      <c r="FE64" s="79">
        <v>60.378322601318359</v>
      </c>
      <c r="FF64" s="79">
        <v>64.5667724609375</v>
      </c>
      <c r="FG64" s="79">
        <v>68.807098388671875</v>
      </c>
      <c r="FH64" s="79">
        <v>73.426185607910156</v>
      </c>
      <c r="FI64" s="79">
        <v>77.276329040527344</v>
      </c>
      <c r="FJ64" s="79">
        <v>80.30218505859375</v>
      </c>
      <c r="FK64" s="79">
        <v>82.443183898925781</v>
      </c>
      <c r="FL64" s="79">
        <v>83.57666015625</v>
      </c>
      <c r="FM64" s="79">
        <v>84.209297180175781</v>
      </c>
      <c r="FN64" s="79">
        <v>83.192100524902344</v>
      </c>
      <c r="FO64" s="79">
        <v>81.605697631835938</v>
      </c>
      <c r="FP64" s="79">
        <v>78.602653503417969</v>
      </c>
      <c r="FQ64" s="79">
        <v>73.939109802246094</v>
      </c>
      <c r="FR64" s="79">
        <v>68.736961364746094</v>
      </c>
      <c r="FS64" s="79">
        <v>65.351249694824219</v>
      </c>
      <c r="FT64" s="79">
        <v>63.294406890869141</v>
      </c>
      <c r="FU64" s="79">
        <v>6.0301568359136581E-2</v>
      </c>
      <c r="FV64" s="79">
        <v>9.5870234072208405E-2</v>
      </c>
      <c r="FW64" s="79">
        <v>5.4044533520936966E-2</v>
      </c>
      <c r="FX64" s="79">
        <v>299.85000610351563</v>
      </c>
      <c r="FY64" s="79">
        <v>1</v>
      </c>
      <c r="FZ64" s="41"/>
      <c r="GA64" s="34"/>
      <c r="GB64" s="34"/>
    </row>
    <row r="65" spans="1:184" x14ac:dyDescent="0.25">
      <c r="A65" t="s">
        <v>186</v>
      </c>
      <c r="B65" t="s">
        <v>236</v>
      </c>
      <c r="C65" t="s">
        <v>2</v>
      </c>
      <c r="D65" t="s">
        <v>202</v>
      </c>
      <c r="E65" t="s">
        <v>207</v>
      </c>
      <c r="F65" t="s">
        <v>183</v>
      </c>
      <c r="G65" t="s">
        <v>1</v>
      </c>
      <c r="H65" s="79">
        <v>2272</v>
      </c>
      <c r="I65" s="79">
        <v>1.2696768045425415</v>
      </c>
      <c r="J65" s="79">
        <v>1.137212872505188</v>
      </c>
      <c r="K65" s="79">
        <v>1.0301907062530518</v>
      </c>
      <c r="L65" s="79">
        <v>0.95475083589553833</v>
      </c>
      <c r="M65" s="79">
        <v>0.94215261936187744</v>
      </c>
      <c r="N65" s="79">
        <v>1.0778748989105225</v>
      </c>
      <c r="O65" s="79">
        <v>1.2391127347946167</v>
      </c>
      <c r="P65" s="79">
        <v>1.2918237447738647</v>
      </c>
      <c r="Q65" s="79">
        <v>1.2721916437149048</v>
      </c>
      <c r="R65" s="79">
        <v>1.423943042755127</v>
      </c>
      <c r="S65" s="79">
        <v>1.470849871635437</v>
      </c>
      <c r="T65" s="79">
        <v>1.5693939924240112</v>
      </c>
      <c r="U65" s="79">
        <v>1.6211795806884766</v>
      </c>
      <c r="V65" s="79">
        <v>1.69905686378479</v>
      </c>
      <c r="W65" s="79">
        <v>1.7291156053543091</v>
      </c>
      <c r="X65" s="79">
        <v>1.7980101108551025</v>
      </c>
      <c r="Y65" s="79">
        <v>1.9182847738265991</v>
      </c>
      <c r="Z65" s="79">
        <v>1.9919333457946777</v>
      </c>
      <c r="AA65" s="79">
        <v>2.0577383041381836</v>
      </c>
      <c r="AB65" s="79">
        <v>2.1113283634185791</v>
      </c>
      <c r="AC65" s="79">
        <v>2.1718223094940186</v>
      </c>
      <c r="AD65" s="79">
        <v>2.0750455856323242</v>
      </c>
      <c r="AE65" s="79">
        <v>1.8110475540161133</v>
      </c>
      <c r="AF65" s="79">
        <v>1.4750353097915649</v>
      </c>
      <c r="AG65" s="79">
        <v>-0.27256175875663757</v>
      </c>
      <c r="AH65" s="79">
        <v>-0.21419031918048859</v>
      </c>
      <c r="AI65" s="79">
        <v>-0.16546948254108429</v>
      </c>
      <c r="AJ65" s="79">
        <v>-0.23178237676620483</v>
      </c>
      <c r="AK65" s="79">
        <v>-0.19049400091171265</v>
      </c>
      <c r="AL65" s="79">
        <v>-0.11329559236764908</v>
      </c>
      <c r="AM65" s="79">
        <v>-0.2349279373884201</v>
      </c>
      <c r="AN65" s="79">
        <v>-0.21883267164230347</v>
      </c>
      <c r="AO65" s="79">
        <v>-0.25641745328903198</v>
      </c>
      <c r="AP65" s="79">
        <v>-0.1623188704252243</v>
      </c>
      <c r="AQ65" s="79">
        <v>-0.1041814386844635</v>
      </c>
      <c r="AR65" s="79">
        <v>-2.2074073553085327E-2</v>
      </c>
      <c r="AS65" s="79">
        <v>-8.4001332521438599E-2</v>
      </c>
      <c r="AT65" s="79">
        <v>-3.0928939580917358E-2</v>
      </c>
      <c r="AU65" s="79">
        <v>-9.6785560250282288E-2</v>
      </c>
      <c r="AV65" s="79">
        <v>-2.5915104895830154E-2</v>
      </c>
      <c r="AW65" s="79">
        <v>1.7621248960494995E-2</v>
      </c>
      <c r="AX65" s="79">
        <v>-7.7020391821861267E-2</v>
      </c>
      <c r="AY65" s="79">
        <v>-0.1307423859834671</v>
      </c>
      <c r="AZ65" s="79">
        <v>-0.10529612749814987</v>
      </c>
      <c r="BA65" s="79">
        <v>-0.16522693634033203</v>
      </c>
      <c r="BB65" s="79">
        <v>-0.30577126145362854</v>
      </c>
      <c r="BC65" s="79">
        <v>-0.32876196503639221</v>
      </c>
      <c r="BD65" s="79">
        <v>-0.31602153182029724</v>
      </c>
      <c r="BE65" s="79">
        <v>-0.2040923535823822</v>
      </c>
      <c r="BF65" s="79">
        <v>-0.15649883449077606</v>
      </c>
      <c r="BG65" s="79">
        <v>-0.11317049711942673</v>
      </c>
      <c r="BH65" s="79">
        <v>-0.17311778664588928</v>
      </c>
      <c r="BI65" s="79">
        <v>-0.1393461674451828</v>
      </c>
      <c r="BJ65" s="79">
        <v>-6.325165182352066E-2</v>
      </c>
      <c r="BK65" s="79">
        <v>-0.1758497953414917</v>
      </c>
      <c r="BL65" s="79">
        <v>-0.15455585718154907</v>
      </c>
      <c r="BM65" s="79">
        <v>-0.18981881439685822</v>
      </c>
      <c r="BN65" s="79">
        <v>-9.8871625959873199E-2</v>
      </c>
      <c r="BO65" s="79">
        <v>-4.0753383189439774E-2</v>
      </c>
      <c r="BP65" s="79">
        <v>4.1890483349561691E-2</v>
      </c>
      <c r="BQ65" s="79">
        <v>-1.6601324081420898E-2</v>
      </c>
      <c r="BR65" s="79">
        <v>3.4745790064334869E-2</v>
      </c>
      <c r="BS65" s="79">
        <v>-2.5604408234357834E-2</v>
      </c>
      <c r="BT65" s="79">
        <v>4.5739844441413879E-2</v>
      </c>
      <c r="BU65" s="79">
        <v>9.2936806380748749E-2</v>
      </c>
      <c r="BV65" s="79">
        <v>9.3143514823168516E-4</v>
      </c>
      <c r="BW65" s="79">
        <v>-5.2376437932252884E-2</v>
      </c>
      <c r="BX65" s="79">
        <v>-2.7901086956262589E-2</v>
      </c>
      <c r="BY65" s="79">
        <v>-8.5824482142925262E-2</v>
      </c>
      <c r="BZ65" s="79">
        <v>-0.22598834335803986</v>
      </c>
      <c r="CA65" s="79">
        <v>-0.24279306828975677</v>
      </c>
      <c r="CB65" s="79">
        <v>-0.23985110223293304</v>
      </c>
      <c r="CC65" s="79">
        <v>-0.15667064487934113</v>
      </c>
      <c r="CD65" s="79">
        <v>-0.11654189974069595</v>
      </c>
      <c r="CE65" s="79">
        <v>-7.6948381960391998E-2</v>
      </c>
      <c r="CF65" s="79">
        <v>-0.13248686492443085</v>
      </c>
      <c r="CG65" s="79">
        <v>-0.10392134636640549</v>
      </c>
      <c r="CH65" s="79">
        <v>-2.8591370210051537E-2</v>
      </c>
      <c r="CI65" s="79">
        <v>-0.13493245840072632</v>
      </c>
      <c r="CJ65" s="79">
        <v>-0.11003793030977249</v>
      </c>
      <c r="CK65" s="79">
        <v>-0.14369279146194458</v>
      </c>
      <c r="CL65" s="79">
        <v>-5.4928254336118698E-2</v>
      </c>
      <c r="CM65" s="79">
        <v>3.1766928732395172E-3</v>
      </c>
      <c r="CN65" s="79">
        <v>8.6192138493061066E-2</v>
      </c>
      <c r="CO65" s="79">
        <v>3.0079718679189682E-2</v>
      </c>
      <c r="CP65" s="79">
        <v>8.0231904983520508E-2</v>
      </c>
      <c r="CQ65" s="79">
        <v>2.3695440962910652E-2</v>
      </c>
      <c r="CR65" s="79">
        <v>9.5367841422557831E-2</v>
      </c>
      <c r="CS65" s="79">
        <v>0.14510013163089752</v>
      </c>
      <c r="CT65" s="79">
        <v>5.4920632392168045E-2</v>
      </c>
      <c r="CU65" s="79">
        <v>1.8995788414031267E-3</v>
      </c>
      <c r="CV65" s="79">
        <v>2.5702480226755142E-2</v>
      </c>
      <c r="CW65" s="79">
        <v>-3.0830590054392815E-2</v>
      </c>
      <c r="CX65" s="79">
        <v>-0.17073094844818115</v>
      </c>
      <c r="CY65" s="79">
        <v>-0.18325129151344299</v>
      </c>
      <c r="CZ65" s="79">
        <v>-0.18709568679332733</v>
      </c>
      <c r="DA65" s="79">
        <v>-0.10924893617630005</v>
      </c>
      <c r="DB65" s="79">
        <v>-7.6584957540035248E-2</v>
      </c>
      <c r="DC65" s="79">
        <v>-4.0726266801357269E-2</v>
      </c>
      <c r="DD65" s="79">
        <v>-9.1855950653553009E-2</v>
      </c>
      <c r="DE65" s="79">
        <v>-6.8496517837047577E-2</v>
      </c>
      <c r="DF65" s="79">
        <v>6.0689114034175873E-3</v>
      </c>
      <c r="DG65" s="79">
        <v>-9.4015121459960938E-2</v>
      </c>
      <c r="DH65" s="79">
        <v>-6.5520003437995911E-2</v>
      </c>
      <c r="DI65" s="79">
        <v>-9.7566775977611542E-2</v>
      </c>
      <c r="DJ65" s="79">
        <v>-1.0984884575009346E-2</v>
      </c>
      <c r="DK65" s="79">
        <v>4.7106768935918808E-2</v>
      </c>
      <c r="DL65" s="79">
        <v>0.13049378991127014</v>
      </c>
      <c r="DM65" s="79">
        <v>7.6760761439800262E-2</v>
      </c>
      <c r="DN65" s="79">
        <v>0.12571802735328674</v>
      </c>
      <c r="DO65" s="79">
        <v>7.2995290160179138E-2</v>
      </c>
      <c r="DP65" s="79">
        <v>0.14499583840370178</v>
      </c>
      <c r="DQ65" s="79">
        <v>0.19726346433162689</v>
      </c>
      <c r="DR65" s="79">
        <v>0.10890983045101166</v>
      </c>
      <c r="DS65" s="79">
        <v>5.6175593286752701E-2</v>
      </c>
      <c r="DT65" s="79">
        <v>7.9306051135063171E-2</v>
      </c>
      <c r="DU65" s="79">
        <v>2.4163305759429932E-2</v>
      </c>
      <c r="DV65" s="79">
        <v>-0.11547354608774185</v>
      </c>
      <c r="DW65" s="79">
        <v>-0.12370950728654861</v>
      </c>
      <c r="DX65" s="79">
        <v>-0.13434027135372162</v>
      </c>
      <c r="DY65" s="79">
        <v>-4.0779527276754379E-2</v>
      </c>
      <c r="DZ65" s="79">
        <v>-1.8893484026193619E-2</v>
      </c>
      <c r="EA65" s="79">
        <v>1.1572715826332569E-2</v>
      </c>
      <c r="EB65" s="79">
        <v>-3.3191360533237457E-2</v>
      </c>
      <c r="EC65" s="79">
        <v>-1.7348695546388626E-2</v>
      </c>
      <c r="ED65" s="79">
        <v>5.6112851947546005E-2</v>
      </c>
      <c r="EE65" s="79">
        <v>-3.493698313832283E-2</v>
      </c>
      <c r="EF65" s="79">
        <v>-1.2431913055479527E-3</v>
      </c>
      <c r="EG65" s="79">
        <v>-3.0968127772212029E-2</v>
      </c>
      <c r="EH65" s="79">
        <v>5.2462361752986908E-2</v>
      </c>
      <c r="EI65" s="79">
        <v>0.11053482443094254</v>
      </c>
      <c r="EJ65" s="79">
        <v>0.19445835053920746</v>
      </c>
      <c r="EK65" s="79">
        <v>0.14416077733039856</v>
      </c>
      <c r="EL65" s="79">
        <v>0.19139274954795837</v>
      </c>
      <c r="EM65" s="79">
        <v>0.14417643845081329</v>
      </c>
      <c r="EN65" s="79">
        <v>0.21665078401565552</v>
      </c>
      <c r="EO65" s="79">
        <v>0.27257901430130005</v>
      </c>
      <c r="EP65" s="79">
        <v>0.18686164915561676</v>
      </c>
      <c r="EQ65" s="79">
        <v>0.13454154133796692</v>
      </c>
      <c r="ER65" s="79">
        <v>0.15670108795166016</v>
      </c>
      <c r="ES65" s="79">
        <v>0.1035657525062561</v>
      </c>
      <c r="ET65" s="79">
        <v>-3.5690639168024063E-2</v>
      </c>
      <c r="EU65" s="79">
        <v>-3.7740632891654968E-2</v>
      </c>
      <c r="EV65" s="79">
        <v>-5.8169834315776825E-2</v>
      </c>
      <c r="EW65" s="79">
        <v>68.296180725097656</v>
      </c>
      <c r="EX65" s="79">
        <v>68.432601928710938</v>
      </c>
      <c r="EY65" s="79">
        <v>67.142585754394531</v>
      </c>
      <c r="EZ65" s="79">
        <v>65.816627502441406</v>
      </c>
      <c r="FA65" s="79">
        <v>64.747535705566406</v>
      </c>
      <c r="FB65" s="79">
        <v>63.707942962646484</v>
      </c>
      <c r="FC65" s="79">
        <v>62.892868041992188</v>
      </c>
      <c r="FD65" s="79">
        <v>63.855697631835938</v>
      </c>
      <c r="FE65" s="79">
        <v>66.921920776367188</v>
      </c>
      <c r="FF65" s="79">
        <v>70.368766784667969</v>
      </c>
      <c r="FG65" s="79">
        <v>74.419891357421875</v>
      </c>
      <c r="FH65" s="79">
        <v>78.199348449707031</v>
      </c>
      <c r="FI65" s="79">
        <v>81.68804931640625</v>
      </c>
      <c r="FJ65" s="79">
        <v>84.507034301757813</v>
      </c>
      <c r="FK65" s="79">
        <v>86.705413818359375</v>
      </c>
      <c r="FL65" s="79">
        <v>87.521751403808594</v>
      </c>
      <c r="FM65" s="79">
        <v>88.042327880859375</v>
      </c>
      <c r="FN65" s="79">
        <v>87.873764038085938</v>
      </c>
      <c r="FO65" s="79">
        <v>86.721824645996094</v>
      </c>
      <c r="FP65" s="79">
        <v>84.31817626953125</v>
      </c>
      <c r="FQ65" s="79">
        <v>80.495704650878906</v>
      </c>
      <c r="FR65" s="79">
        <v>76.034568786621094</v>
      </c>
      <c r="FS65" s="79">
        <v>72.937469482421875</v>
      </c>
      <c r="FT65" s="79">
        <v>70.599502563476563</v>
      </c>
      <c r="FU65" s="79">
        <v>6.2203846871852875E-2</v>
      </c>
      <c r="FV65" s="79">
        <v>8.8949002325534821E-2</v>
      </c>
      <c r="FW65" s="79">
        <v>6.1486907303333282E-2</v>
      </c>
      <c r="FX65" s="79">
        <v>204.94999694824219</v>
      </c>
      <c r="FY65" s="79">
        <v>1</v>
      </c>
      <c r="FZ65" s="41"/>
      <c r="GA65" s="34"/>
      <c r="GB65" s="34"/>
    </row>
    <row r="66" spans="1:184" x14ac:dyDescent="0.25">
      <c r="A66" t="s">
        <v>186</v>
      </c>
      <c r="B66" t="s">
        <v>236</v>
      </c>
      <c r="C66" t="s">
        <v>2</v>
      </c>
      <c r="D66" t="s">
        <v>202</v>
      </c>
      <c r="E66" t="s">
        <v>207</v>
      </c>
      <c r="F66" t="s">
        <v>184</v>
      </c>
      <c r="G66" t="s">
        <v>1</v>
      </c>
      <c r="H66" s="79">
        <v>1357</v>
      </c>
      <c r="I66" s="79">
        <v>0.75683039426803589</v>
      </c>
      <c r="J66" s="79">
        <v>0.66369664669036865</v>
      </c>
      <c r="K66" s="79">
        <v>0.61185014247894287</v>
      </c>
      <c r="L66" s="79">
        <v>0.58973532915115356</v>
      </c>
      <c r="M66" s="79">
        <v>0.58970457315444946</v>
      </c>
      <c r="N66" s="79">
        <v>0.63012832403182983</v>
      </c>
      <c r="O66" s="79">
        <v>0.77498328685760498</v>
      </c>
      <c r="P66" s="79">
        <v>0.85722112655639648</v>
      </c>
      <c r="Q66" s="79">
        <v>0.82418537139892578</v>
      </c>
      <c r="R66" s="79">
        <v>0.8235211968421936</v>
      </c>
      <c r="S66" s="79">
        <v>0.84755384922027588</v>
      </c>
      <c r="T66" s="79">
        <v>0.88875281810760498</v>
      </c>
      <c r="U66" s="79">
        <v>0.94101399183273315</v>
      </c>
      <c r="V66" s="79">
        <v>0.93542462587356567</v>
      </c>
      <c r="W66" s="79">
        <v>0.98670977354049683</v>
      </c>
      <c r="X66" s="79">
        <v>1.1181977987289429</v>
      </c>
      <c r="Y66" s="79">
        <v>1.2006464004516602</v>
      </c>
      <c r="Z66" s="79">
        <v>1.3513541221618652</v>
      </c>
      <c r="AA66" s="79">
        <v>1.5230308771133423</v>
      </c>
      <c r="AB66" s="79">
        <v>1.5386452674865723</v>
      </c>
      <c r="AC66" s="79">
        <v>1.5058616399765015</v>
      </c>
      <c r="AD66" s="79">
        <v>1.4336955547332764</v>
      </c>
      <c r="AE66" s="79">
        <v>1.212838888168335</v>
      </c>
      <c r="AF66" s="79">
        <v>0.95219683647155762</v>
      </c>
      <c r="AG66" s="79">
        <v>-9.2689231038093567E-2</v>
      </c>
      <c r="AH66" s="79">
        <v>-8.7601728737354279E-2</v>
      </c>
      <c r="AI66" s="79">
        <v>-2.4877345189452171E-2</v>
      </c>
      <c r="AJ66" s="79">
        <v>-3.5909101366996765E-2</v>
      </c>
      <c r="AK66" s="79">
        <v>-3.7503998726606369E-2</v>
      </c>
      <c r="AL66" s="79">
        <v>-7.3208175599575043E-2</v>
      </c>
      <c r="AM66" s="79">
        <v>-0.13950294256210327</v>
      </c>
      <c r="AN66" s="79">
        <v>-0.12073368579149246</v>
      </c>
      <c r="AO66" s="79">
        <v>-0.13762436807155609</v>
      </c>
      <c r="AP66" s="79">
        <v>-8.8018938899040222E-2</v>
      </c>
      <c r="AQ66" s="79">
        <v>-9.5302470028400421E-2</v>
      </c>
      <c r="AR66" s="79">
        <v>-3.985421359539032E-2</v>
      </c>
      <c r="AS66" s="79">
        <v>-2.9399361461400986E-2</v>
      </c>
      <c r="AT66" s="79">
        <v>-0.10762418061494827</v>
      </c>
      <c r="AU66" s="79">
        <v>-0.12953203916549683</v>
      </c>
      <c r="AV66" s="79">
        <v>-9.5260217785835266E-2</v>
      </c>
      <c r="AW66" s="79">
        <v>-9.4287186861038208E-2</v>
      </c>
      <c r="AX66" s="79">
        <v>-0.15593810379505157</v>
      </c>
      <c r="AY66" s="79">
        <v>-0.1397947371006012</v>
      </c>
      <c r="AZ66" s="79">
        <v>-8.753783255815506E-2</v>
      </c>
      <c r="BA66" s="79">
        <v>-6.7001067101955414E-2</v>
      </c>
      <c r="BB66" s="79">
        <v>-9.5079019665718079E-2</v>
      </c>
      <c r="BC66" s="79">
        <v>-7.4210010468959808E-2</v>
      </c>
      <c r="BD66" s="79">
        <v>-9.1858379542827606E-2</v>
      </c>
      <c r="BE66" s="79">
        <v>-5.7914920151233673E-2</v>
      </c>
      <c r="BF66" s="79">
        <v>-4.7733940184116364E-2</v>
      </c>
      <c r="BG66" s="79">
        <v>4.8584779724478722E-3</v>
      </c>
      <c r="BH66" s="79">
        <v>-8.2767391577363014E-3</v>
      </c>
      <c r="BI66" s="79">
        <v>-9.6730124205350876E-3</v>
      </c>
      <c r="BJ66" s="79">
        <v>-3.9146926254034042E-2</v>
      </c>
      <c r="BK66" s="79">
        <v>-9.9923871457576752E-2</v>
      </c>
      <c r="BL66" s="79">
        <v>-8.1292495131492615E-2</v>
      </c>
      <c r="BM66" s="79">
        <v>-9.5680780708789825E-2</v>
      </c>
      <c r="BN66" s="79">
        <v>-4.9101866781711578E-2</v>
      </c>
      <c r="BO66" s="79">
        <v>-5.5461075156927109E-2</v>
      </c>
      <c r="BP66" s="79">
        <v>-1.6378103755414486E-3</v>
      </c>
      <c r="BQ66" s="79">
        <v>8.534139022231102E-3</v>
      </c>
      <c r="BR66" s="79">
        <v>-6.7675352096557617E-2</v>
      </c>
      <c r="BS66" s="79">
        <v>-8.7478660047054291E-2</v>
      </c>
      <c r="BT66" s="79">
        <v>-4.594508558511734E-2</v>
      </c>
      <c r="BU66" s="79">
        <v>-4.0923040360212326E-2</v>
      </c>
      <c r="BV66" s="79">
        <v>-9.409109503030777E-2</v>
      </c>
      <c r="BW66" s="79">
        <v>-7.1571968495845795E-2</v>
      </c>
      <c r="BX66" s="79">
        <v>-2.2051818668842316E-2</v>
      </c>
      <c r="BY66" s="79">
        <v>-1.1476923711597919E-2</v>
      </c>
      <c r="BZ66" s="79">
        <v>-4.5787811279296875E-2</v>
      </c>
      <c r="CA66" s="79">
        <v>-2.9213964939117432E-2</v>
      </c>
      <c r="CB66" s="79">
        <v>-5.1566455513238907E-2</v>
      </c>
      <c r="CC66" s="79">
        <v>-3.3830337226390839E-2</v>
      </c>
      <c r="CD66" s="79">
        <v>-2.0121635869145393E-2</v>
      </c>
      <c r="CE66" s="79">
        <v>2.5453418493270874E-2</v>
      </c>
      <c r="CF66" s="79">
        <v>1.086135022342205E-2</v>
      </c>
      <c r="CG66" s="79">
        <v>9.6026435494422913E-3</v>
      </c>
      <c r="CH66" s="79">
        <v>-1.5556207858026028E-2</v>
      </c>
      <c r="CI66" s="79">
        <v>-7.2511523962020874E-2</v>
      </c>
      <c r="CJ66" s="79">
        <v>-5.3975645452737808E-2</v>
      </c>
      <c r="CK66" s="79">
        <v>-6.66307732462883E-2</v>
      </c>
      <c r="CL66" s="79">
        <v>-2.2148018702864647E-2</v>
      </c>
      <c r="CM66" s="79">
        <v>-2.7867045253515244E-2</v>
      </c>
      <c r="CN66" s="79">
        <v>2.4830752983689308E-2</v>
      </c>
      <c r="CO66" s="79">
        <v>3.4806765615940094E-2</v>
      </c>
      <c r="CP66" s="79">
        <v>-4.0006913244724274E-2</v>
      </c>
      <c r="CQ66" s="79">
        <v>-5.835261195898056E-2</v>
      </c>
      <c r="CR66" s="79">
        <v>-1.1789572425186634E-2</v>
      </c>
      <c r="CS66" s="79">
        <v>-3.9631975814700127E-3</v>
      </c>
      <c r="CT66" s="79">
        <v>-5.1256045699119568E-2</v>
      </c>
      <c r="CU66" s="79">
        <v>-2.4321090430021286E-2</v>
      </c>
      <c r="CV66" s="79">
        <v>2.3303596302866936E-2</v>
      </c>
      <c r="CW66" s="79">
        <v>2.6978930458426476E-2</v>
      </c>
      <c r="CX66" s="79">
        <v>-1.1648872867226601E-2</v>
      </c>
      <c r="CY66" s="79">
        <v>1.950161880813539E-3</v>
      </c>
      <c r="CZ66" s="79">
        <v>-2.3660395294427872E-2</v>
      </c>
      <c r="DA66" s="79">
        <v>-9.7457543015480042E-3</v>
      </c>
      <c r="DB66" s="79">
        <v>7.4906698428094387E-3</v>
      </c>
      <c r="DC66" s="79">
        <v>4.6048358082771301E-2</v>
      </c>
      <c r="DD66" s="79">
        <v>2.9999438673257828E-2</v>
      </c>
      <c r="DE66" s="79">
        <v>2.887829951941967E-2</v>
      </c>
      <c r="DF66" s="79">
        <v>8.034510537981987E-3</v>
      </c>
      <c r="DG66" s="79">
        <v>-4.5099176466464996E-2</v>
      </c>
      <c r="DH66" s="79">
        <v>-2.6658795773983002E-2</v>
      </c>
      <c r="DI66" s="79">
        <v>-3.7580769509077072E-2</v>
      </c>
      <c r="DJ66" s="79">
        <v>4.8058289103209972E-3</v>
      </c>
      <c r="DK66" s="79">
        <v>-2.730149426497519E-4</v>
      </c>
      <c r="DL66" s="79">
        <v>5.1299314945936203E-2</v>
      </c>
      <c r="DM66" s="79">
        <v>6.1079394072294235E-2</v>
      </c>
      <c r="DN66" s="79">
        <v>-1.233847439289093E-2</v>
      </c>
      <c r="DO66" s="79">
        <v>-2.922656387090683E-2</v>
      </c>
      <c r="DP66" s="79">
        <v>2.2365940734744072E-2</v>
      </c>
      <c r="DQ66" s="79">
        <v>3.299664705991745E-2</v>
      </c>
      <c r="DR66" s="79">
        <v>-8.4209982305765152E-3</v>
      </c>
      <c r="DS66" s="79">
        <v>2.2929791361093521E-2</v>
      </c>
      <c r="DT66" s="79">
        <v>6.8659014999866486E-2</v>
      </c>
      <c r="DU66" s="79">
        <v>6.5434783697128296E-2</v>
      </c>
      <c r="DV66" s="79">
        <v>2.2490067407488823E-2</v>
      </c>
      <c r="DW66" s="79">
        <v>3.3114288002252579E-2</v>
      </c>
      <c r="DX66" s="79">
        <v>4.2456667870283127E-3</v>
      </c>
      <c r="DY66" s="79">
        <v>2.5028558447957039E-2</v>
      </c>
      <c r="DZ66" s="79">
        <v>4.7358453273773193E-2</v>
      </c>
      <c r="EA66" s="79">
        <v>7.5784184038639069E-2</v>
      </c>
      <c r="EB66" s="79">
        <v>5.7631801813840866E-2</v>
      </c>
      <c r="EC66" s="79">
        <v>5.6709285825490952E-2</v>
      </c>
      <c r="ED66" s="79">
        <v>4.2095761746168137E-2</v>
      </c>
      <c r="EE66" s="79">
        <v>-5.5201039649546146E-3</v>
      </c>
      <c r="EF66" s="79">
        <v>1.2782396748661995E-2</v>
      </c>
      <c r="EG66" s="79">
        <v>4.3628239072859287E-3</v>
      </c>
      <c r="EH66" s="79">
        <v>4.3722905218601227E-2</v>
      </c>
      <c r="EI66" s="79">
        <v>3.9568383246660233E-2</v>
      </c>
      <c r="EJ66" s="79">
        <v>8.9515715837478638E-2</v>
      </c>
      <c r="EK66" s="79">
        <v>9.9012888967990875E-2</v>
      </c>
      <c r="EL66" s="79">
        <v>2.7610355988144875E-2</v>
      </c>
      <c r="EM66" s="79">
        <v>1.2826822698116302E-2</v>
      </c>
      <c r="EN66" s="79">
        <v>7.1681074798107147E-2</v>
      </c>
      <c r="EO66" s="79">
        <v>8.6360789835453033E-2</v>
      </c>
      <c r="EP66" s="79">
        <v>5.3426008671522141E-2</v>
      </c>
      <c r="EQ66" s="79">
        <v>9.1152556240558624E-2</v>
      </c>
      <c r="ER66" s="79">
        <v>0.13414502143859863</v>
      </c>
      <c r="ES66" s="79">
        <v>0.12095893174409866</v>
      </c>
      <c r="ET66" s="79">
        <v>7.1781277656555176E-2</v>
      </c>
      <c r="EU66" s="79">
        <v>7.8110337257385254E-2</v>
      </c>
      <c r="EV66" s="79">
        <v>4.4537588953971863E-2</v>
      </c>
      <c r="EW66" s="79">
        <v>67.743171691894531</v>
      </c>
      <c r="EX66" s="79">
        <v>67.91522216796875</v>
      </c>
      <c r="EY66" s="79">
        <v>66.772300720214844</v>
      </c>
      <c r="EZ66" s="79">
        <v>65.412300109863281</v>
      </c>
      <c r="FA66" s="79">
        <v>64.613456726074219</v>
      </c>
      <c r="FB66" s="79">
        <v>63.397739410400391</v>
      </c>
      <c r="FC66" s="79">
        <v>61.974742889404297</v>
      </c>
      <c r="FD66" s="79">
        <v>63.350486755371094</v>
      </c>
      <c r="FE66" s="79">
        <v>68.052268981933594</v>
      </c>
      <c r="FF66" s="79">
        <v>72.578010559082031</v>
      </c>
      <c r="FG66" s="79">
        <v>76.358848571777344</v>
      </c>
      <c r="FH66" s="79">
        <v>79.780487060546875</v>
      </c>
      <c r="FI66" s="79">
        <v>82.758949279785156</v>
      </c>
      <c r="FJ66" s="79">
        <v>85.122299194335938</v>
      </c>
      <c r="FK66" s="79">
        <v>86.708892822265625</v>
      </c>
      <c r="FL66" s="79">
        <v>88.432830810546875</v>
      </c>
      <c r="FM66" s="79">
        <v>89.334518432617188</v>
      </c>
      <c r="FN66" s="79">
        <v>89.692359924316406</v>
      </c>
      <c r="FO66" s="79">
        <v>88.794204711914063</v>
      </c>
      <c r="FP66" s="79">
        <v>87.155044555664063</v>
      </c>
      <c r="FQ66" s="79">
        <v>82.091644287109375</v>
      </c>
      <c r="FR66" s="79">
        <v>75.746826171875</v>
      </c>
      <c r="FS66" s="79">
        <v>72.036201477050781</v>
      </c>
      <c r="FT66" s="79">
        <v>69.421478271484375</v>
      </c>
      <c r="FU66" s="79">
        <v>4.1095990687608719E-2</v>
      </c>
      <c r="FV66" s="79">
        <v>7.0987366139888763E-2</v>
      </c>
      <c r="FW66" s="79">
        <v>3.7039279937744141E-2</v>
      </c>
      <c r="FX66" s="79">
        <v>135.80000305175781</v>
      </c>
      <c r="FY66" s="79">
        <v>1</v>
      </c>
      <c r="FZ66" s="41"/>
      <c r="GA66" s="34"/>
      <c r="GB66" s="34"/>
    </row>
    <row r="67" spans="1:184" x14ac:dyDescent="0.25">
      <c r="A67" t="s">
        <v>186</v>
      </c>
      <c r="B67" t="s">
        <v>236</v>
      </c>
      <c r="C67" t="s">
        <v>2</v>
      </c>
      <c r="D67" t="s">
        <v>202</v>
      </c>
      <c r="E67" t="s">
        <v>207</v>
      </c>
      <c r="F67" t="s">
        <v>185</v>
      </c>
      <c r="G67" t="s">
        <v>1</v>
      </c>
      <c r="H67" s="79">
        <v>567</v>
      </c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  <c r="EO67" s="79"/>
      <c r="EP67" s="79"/>
      <c r="EQ67" s="79"/>
      <c r="ER67" s="79"/>
      <c r="ES67" s="79"/>
      <c r="ET67" s="79"/>
      <c r="EU67" s="79"/>
      <c r="EV67" s="79"/>
      <c r="EW67" s="79"/>
      <c r="EX67" s="79"/>
      <c r="EY67" s="79"/>
      <c r="EZ67" s="79"/>
      <c r="FA67" s="79"/>
      <c r="FB67" s="79"/>
      <c r="FC67" s="79"/>
      <c r="FD67" s="79"/>
      <c r="FE67" s="79"/>
      <c r="FF67" s="79"/>
      <c r="FG67" s="79"/>
      <c r="FH67" s="79"/>
      <c r="FI67" s="79"/>
      <c r="FJ67" s="79"/>
      <c r="FK67" s="79"/>
      <c r="FL67" s="79"/>
      <c r="FM67" s="79"/>
      <c r="FN67" s="79"/>
      <c r="FO67" s="79"/>
      <c r="FP67" s="79"/>
      <c r="FQ67" s="79"/>
      <c r="FR67" s="79"/>
      <c r="FS67" s="79"/>
      <c r="FT67" s="79"/>
      <c r="FU67" s="79"/>
      <c r="FV67" s="79"/>
      <c r="FW67" s="79"/>
      <c r="FX67" s="79">
        <v>50</v>
      </c>
      <c r="FY67" s="79">
        <v>0</v>
      </c>
      <c r="FZ67" s="41"/>
      <c r="GA67" s="34"/>
      <c r="GB67" s="34"/>
    </row>
    <row r="68" spans="1:184" x14ac:dyDescent="0.25">
      <c r="A68" t="s">
        <v>186</v>
      </c>
      <c r="B68" t="s">
        <v>236</v>
      </c>
      <c r="C68" t="s">
        <v>2</v>
      </c>
      <c r="D68" t="s">
        <v>202</v>
      </c>
      <c r="E68" t="s">
        <v>208</v>
      </c>
      <c r="F68" t="s">
        <v>1</v>
      </c>
      <c r="G68" t="s">
        <v>198</v>
      </c>
      <c r="H68" s="79">
        <v>28839</v>
      </c>
      <c r="I68" s="79">
        <v>12.157997131347656</v>
      </c>
      <c r="J68" s="79">
        <v>10.517458915710449</v>
      </c>
      <c r="K68" s="79">
        <v>9.6164321899414063</v>
      </c>
      <c r="L68" s="79">
        <v>9.1117181777954102</v>
      </c>
      <c r="M68" s="79">
        <v>9.033421516418457</v>
      </c>
      <c r="N68" s="79">
        <v>9.5091867446899414</v>
      </c>
      <c r="O68" s="79">
        <v>10.61652660369873</v>
      </c>
      <c r="P68" s="79">
        <v>11.949834823608398</v>
      </c>
      <c r="Q68" s="79">
        <v>12.254714965820313</v>
      </c>
      <c r="R68" s="79">
        <v>12.197214126586914</v>
      </c>
      <c r="S68" s="79">
        <v>12.154650688171387</v>
      </c>
      <c r="T68" s="79">
        <v>12.335893630981445</v>
      </c>
      <c r="U68" s="79">
        <v>12.681304931640625</v>
      </c>
      <c r="V68" s="79">
        <v>12.924295425415039</v>
      </c>
      <c r="W68" s="79">
        <v>13.273700714111328</v>
      </c>
      <c r="X68" s="79">
        <v>13.697807312011719</v>
      </c>
      <c r="Y68" s="79">
        <v>15.066755294799805</v>
      </c>
      <c r="Z68" s="79">
        <v>16.554986953735352</v>
      </c>
      <c r="AA68" s="79">
        <v>18.105791091918945</v>
      </c>
      <c r="AB68" s="79">
        <v>18.824541091918945</v>
      </c>
      <c r="AC68" s="79">
        <v>19.740602493286133</v>
      </c>
      <c r="AD68" s="79">
        <v>20.11790657043457</v>
      </c>
      <c r="AE68" s="79">
        <v>17.892576217651367</v>
      </c>
      <c r="AF68" s="79">
        <v>14.853520393371582</v>
      </c>
      <c r="AG68" s="79">
        <v>-1.4549494981765747</v>
      </c>
      <c r="AH68" s="79">
        <v>-1.124807596206665</v>
      </c>
      <c r="AI68" s="79">
        <v>-0.79082506895065308</v>
      </c>
      <c r="AJ68" s="79">
        <v>-0.73688441514968872</v>
      </c>
      <c r="AK68" s="79">
        <v>-0.5399547815322876</v>
      </c>
      <c r="AL68" s="79">
        <v>-0.42381897568702698</v>
      </c>
      <c r="AM68" s="79">
        <v>-0.43399634957313538</v>
      </c>
      <c r="AN68" s="79">
        <v>-0.22598394751548767</v>
      </c>
      <c r="AO68" s="79">
        <v>-0.28130319714546204</v>
      </c>
      <c r="AP68" s="79">
        <v>-0.18140344321727753</v>
      </c>
      <c r="AQ68" s="79">
        <v>-0.1788334846496582</v>
      </c>
      <c r="AR68" s="79">
        <v>-0.31221067905426025</v>
      </c>
      <c r="AS68" s="79">
        <v>-0.42206257581710815</v>
      </c>
      <c r="AT68" s="79">
        <v>-0.29565533995628357</v>
      </c>
      <c r="AU68" s="79">
        <v>-0.11854888498783112</v>
      </c>
      <c r="AV68" s="79">
        <v>5.5311355739831924E-2</v>
      </c>
      <c r="AW68" s="79">
        <v>0.41680946946144104</v>
      </c>
      <c r="AX68" s="79">
        <v>0.1820041686296463</v>
      </c>
      <c r="AY68" s="79">
        <v>0.47525230050086975</v>
      </c>
      <c r="AZ68" s="79">
        <v>0.52815783023834229</v>
      </c>
      <c r="BA68" s="79">
        <v>-1.1876444332301617E-2</v>
      </c>
      <c r="BB68" s="79">
        <v>-0.42854458093643188</v>
      </c>
      <c r="BC68" s="79">
        <v>-0.71115684509277344</v>
      </c>
      <c r="BD68" s="79">
        <v>-1.1149883270263672</v>
      </c>
      <c r="BE68" s="79">
        <v>-1.241510272026062</v>
      </c>
      <c r="BF68" s="79">
        <v>-0.93920308351516724</v>
      </c>
      <c r="BG68" s="79">
        <v>-0.62862956523895264</v>
      </c>
      <c r="BH68" s="79">
        <v>-0.58369970321655273</v>
      </c>
      <c r="BI68" s="79">
        <v>-0.39306777715682983</v>
      </c>
      <c r="BJ68" s="79">
        <v>-0.28564035892486572</v>
      </c>
      <c r="BK68" s="79">
        <v>-0.29786601662635803</v>
      </c>
      <c r="BL68" s="79">
        <v>-8.3874605596065521E-2</v>
      </c>
      <c r="BM68" s="79">
        <v>-0.12176059931516647</v>
      </c>
      <c r="BN68" s="79">
        <v>-4.7733159735798836E-3</v>
      </c>
      <c r="BO68" s="79">
        <v>8.7840510532259941E-3</v>
      </c>
      <c r="BP68" s="79">
        <v>-0.11308591812849045</v>
      </c>
      <c r="BQ68" s="79">
        <v>-0.20559678971767426</v>
      </c>
      <c r="BR68" s="79">
        <v>-6.631062924861908E-2</v>
      </c>
      <c r="BS68" s="79">
        <v>0.108443982899189</v>
      </c>
      <c r="BT68" s="79">
        <v>0.30289775133132935</v>
      </c>
      <c r="BU68" s="79">
        <v>0.6872372031211853</v>
      </c>
      <c r="BV68" s="79">
        <v>0.46291950345039368</v>
      </c>
      <c r="BW68" s="79">
        <v>0.74866640567779541</v>
      </c>
      <c r="BX68" s="79">
        <v>0.83597695827484131</v>
      </c>
      <c r="BY68" s="79">
        <v>0.23693709075450897</v>
      </c>
      <c r="BZ68" s="79">
        <v>-0.19630607962608337</v>
      </c>
      <c r="CA68" s="79">
        <v>-0.49541875720024109</v>
      </c>
      <c r="CB68" s="79">
        <v>-0.90508586168289185</v>
      </c>
      <c r="CC68" s="79">
        <v>-1.0936828851699829</v>
      </c>
      <c r="CD68" s="79">
        <v>-0.81065398454666138</v>
      </c>
      <c r="CE68" s="79">
        <v>-0.51629346609115601</v>
      </c>
      <c r="CF68" s="79">
        <v>-0.47760441899299622</v>
      </c>
      <c r="CG68" s="79">
        <v>-0.29133430123329163</v>
      </c>
      <c r="CH68" s="79">
        <v>-0.18993829190731049</v>
      </c>
      <c r="CI68" s="79">
        <v>-0.20358255505561829</v>
      </c>
      <c r="CJ68" s="79">
        <v>1.4549893327057362E-2</v>
      </c>
      <c r="CK68" s="79">
        <v>-1.1261887848377228E-2</v>
      </c>
      <c r="CL68" s="79">
        <v>0.11756017059087753</v>
      </c>
      <c r="CM68" s="79">
        <v>0.13872738182544708</v>
      </c>
      <c r="CN68" s="79">
        <v>2.4827295914292336E-2</v>
      </c>
      <c r="CO68" s="79">
        <v>-5.5673226714134216E-2</v>
      </c>
      <c r="CP68" s="79">
        <v>9.2532813549041748E-2</v>
      </c>
      <c r="CQ68" s="79">
        <v>0.26565855741500854</v>
      </c>
      <c r="CR68" s="79">
        <v>0.47437533736228943</v>
      </c>
      <c r="CS68" s="79">
        <v>0.87453460693359375</v>
      </c>
      <c r="CT68" s="79">
        <v>0.65748059749603271</v>
      </c>
      <c r="CU68" s="79">
        <v>0.93803215026855469</v>
      </c>
      <c r="CV68" s="79">
        <v>1.0491715669631958</v>
      </c>
      <c r="CW68" s="79">
        <v>0.40926459431648254</v>
      </c>
      <c r="CX68" s="79">
        <v>-3.5458400845527649E-2</v>
      </c>
      <c r="CY68" s="79">
        <v>-0.34599918127059937</v>
      </c>
      <c r="CZ68" s="79">
        <v>-0.75970804691314697</v>
      </c>
      <c r="DA68" s="79">
        <v>-0.94585549831390381</v>
      </c>
      <c r="DB68" s="79">
        <v>-0.68210488557815552</v>
      </c>
      <c r="DC68" s="79">
        <v>-0.40395736694335938</v>
      </c>
      <c r="DD68" s="79">
        <v>-0.3715091347694397</v>
      </c>
      <c r="DE68" s="79">
        <v>-0.18960081040859222</v>
      </c>
      <c r="DF68" s="79">
        <v>-9.4236217439174652E-2</v>
      </c>
      <c r="DG68" s="79">
        <v>-0.10929910093545914</v>
      </c>
      <c r="DH68" s="79">
        <v>0.1129743903875351</v>
      </c>
      <c r="DI68" s="79">
        <v>9.9236823618412018E-2</v>
      </c>
      <c r="DJ68" s="79">
        <v>0.23989365994930267</v>
      </c>
      <c r="DK68" s="79">
        <v>0.2686707079410553</v>
      </c>
      <c r="DL68" s="79">
        <v>0.16274051368236542</v>
      </c>
      <c r="DM68" s="79">
        <v>9.4250328838825226E-2</v>
      </c>
      <c r="DN68" s="79">
        <v>0.25137624144554138</v>
      </c>
      <c r="DO68" s="79">
        <v>0.42287313938140869</v>
      </c>
      <c r="DP68" s="79">
        <v>0.64585292339324951</v>
      </c>
      <c r="DQ68" s="79">
        <v>1.061832070350647</v>
      </c>
      <c r="DR68" s="79">
        <v>0.85204172134399414</v>
      </c>
      <c r="DS68" s="79">
        <v>1.127397894859314</v>
      </c>
      <c r="DT68" s="79">
        <v>1.2623661756515503</v>
      </c>
      <c r="DU68" s="79">
        <v>0.58159208297729492</v>
      </c>
      <c r="DV68" s="79">
        <v>0.12538927793502808</v>
      </c>
      <c r="DW68" s="79">
        <v>-0.19657962024211884</v>
      </c>
      <c r="DX68" s="79">
        <v>-0.6143302321434021</v>
      </c>
      <c r="DY68" s="79">
        <v>-0.73241627216339111</v>
      </c>
      <c r="DZ68" s="79">
        <v>-0.49650037288665771</v>
      </c>
      <c r="EA68" s="79">
        <v>-0.24176186323165894</v>
      </c>
      <c r="EB68" s="79">
        <v>-0.21832439303398132</v>
      </c>
      <c r="EC68" s="79">
        <v>-4.2713824659585953E-2</v>
      </c>
      <c r="ED68" s="79">
        <v>4.3942384421825409E-2</v>
      </c>
      <c r="EE68" s="79">
        <v>2.6831226423382759E-2</v>
      </c>
      <c r="EF68" s="79">
        <v>0.25508373975753784</v>
      </c>
      <c r="EG68" s="79">
        <v>0.25877940654754639</v>
      </c>
      <c r="EH68" s="79">
        <v>0.41652378439903259</v>
      </c>
      <c r="EI68" s="79">
        <v>0.45628824830055237</v>
      </c>
      <c r="EJ68" s="79">
        <v>0.36186528205871582</v>
      </c>
      <c r="EK68" s="79">
        <v>0.31071612238883972</v>
      </c>
      <c r="EL68" s="79">
        <v>0.48072096705436707</v>
      </c>
      <c r="EM68" s="79">
        <v>0.64986598491668701</v>
      </c>
      <c r="EN68" s="79">
        <v>0.89343929290771484</v>
      </c>
      <c r="EO68" s="79">
        <v>1.3322597742080688</v>
      </c>
      <c r="EP68" s="79">
        <v>1.1329569816589355</v>
      </c>
      <c r="EQ68" s="79">
        <v>1.400812029838562</v>
      </c>
      <c r="ER68" s="79">
        <v>1.5701853036880493</v>
      </c>
      <c r="ES68" s="79">
        <v>0.83040565252304077</v>
      </c>
      <c r="ET68" s="79">
        <v>0.35762777924537659</v>
      </c>
      <c r="EU68" s="79">
        <v>1.9158495590090752E-2</v>
      </c>
      <c r="EV68" s="79">
        <v>-0.40442770719528198</v>
      </c>
      <c r="EW68" s="79">
        <v>64.302986145019531</v>
      </c>
      <c r="EX68" s="79">
        <v>63.808986663818359</v>
      </c>
      <c r="EY68" s="79">
        <v>62.889400482177734</v>
      </c>
      <c r="EZ68" s="79">
        <v>62.26226806640625</v>
      </c>
      <c r="FA68" s="79">
        <v>61.539516448974609</v>
      </c>
      <c r="FB68" s="79">
        <v>60.994258880615234</v>
      </c>
      <c r="FC68" s="79">
        <v>60.417766571044922</v>
      </c>
      <c r="FD68" s="79">
        <v>60.718227386474609</v>
      </c>
      <c r="FE68" s="79">
        <v>63.119251251220703</v>
      </c>
      <c r="FF68" s="79">
        <v>66.396392822265625</v>
      </c>
      <c r="FG68" s="79">
        <v>69.859268188476563</v>
      </c>
      <c r="FH68" s="79">
        <v>73.252639770507813</v>
      </c>
      <c r="FI68" s="79">
        <v>76.313835144042969</v>
      </c>
      <c r="FJ68" s="79">
        <v>78.897048950195313</v>
      </c>
      <c r="FK68" s="79">
        <v>80.769203186035156</v>
      </c>
      <c r="FL68" s="79">
        <v>81.77166748046875</v>
      </c>
      <c r="FM68" s="79">
        <v>82.34906005859375</v>
      </c>
      <c r="FN68" s="79">
        <v>81.546104431152344</v>
      </c>
      <c r="FO68" s="79">
        <v>79.621734619140625</v>
      </c>
      <c r="FP68" s="79">
        <v>76.958686828613281</v>
      </c>
      <c r="FQ68" s="79">
        <v>73.002471923828125</v>
      </c>
      <c r="FR68" s="79">
        <v>69.264923095703125</v>
      </c>
      <c r="FS68" s="79">
        <v>66.987686157226563</v>
      </c>
      <c r="FT68" s="79">
        <v>65.53729248046875</v>
      </c>
      <c r="FU68" s="79">
        <v>0.18761274218559265</v>
      </c>
      <c r="FV68" s="79">
        <v>0.32017326354980469</v>
      </c>
      <c r="FW68" s="79">
        <v>0.1670377105474472</v>
      </c>
      <c r="FX68" s="79">
        <v>3474.45458984375</v>
      </c>
      <c r="FY68" s="79">
        <v>1</v>
      </c>
      <c r="FZ68" s="41"/>
      <c r="GA68" s="34"/>
      <c r="GB68" s="34"/>
    </row>
    <row r="69" spans="1:184" x14ac:dyDescent="0.25">
      <c r="A69" t="s">
        <v>186</v>
      </c>
      <c r="B69" t="s">
        <v>236</v>
      </c>
      <c r="C69" t="s">
        <v>2</v>
      </c>
      <c r="D69" t="s">
        <v>202</v>
      </c>
      <c r="E69" t="s">
        <v>208</v>
      </c>
      <c r="F69" t="s">
        <v>1</v>
      </c>
      <c r="G69" t="s">
        <v>200</v>
      </c>
      <c r="H69" s="79">
        <v>4281</v>
      </c>
      <c r="I69" s="79">
        <v>2.3649768829345703</v>
      </c>
      <c r="J69" s="79">
        <v>2.0151457786560059</v>
      </c>
      <c r="K69" s="79">
        <v>1.8327218294143677</v>
      </c>
      <c r="L69" s="79">
        <v>1.7026673555374146</v>
      </c>
      <c r="M69" s="79">
        <v>1.6811668872833252</v>
      </c>
      <c r="N69" s="79">
        <v>1.6882754564285278</v>
      </c>
      <c r="O69" s="79">
        <v>1.8634282350540161</v>
      </c>
      <c r="P69" s="79">
        <v>2.0048906803131104</v>
      </c>
      <c r="Q69" s="79">
        <v>2.1786792278289795</v>
      </c>
      <c r="R69" s="79">
        <v>2.2316968441009521</v>
      </c>
      <c r="S69" s="79">
        <v>2.2826991081237793</v>
      </c>
      <c r="T69" s="79">
        <v>2.4848816394805908</v>
      </c>
      <c r="U69" s="79">
        <v>2.6934576034545898</v>
      </c>
      <c r="V69" s="79">
        <v>2.8441720008850098</v>
      </c>
      <c r="W69" s="79">
        <v>2.9794385433197021</v>
      </c>
      <c r="X69" s="79">
        <v>3.2487986087799072</v>
      </c>
      <c r="Y69" s="79">
        <v>3.4769165515899658</v>
      </c>
      <c r="Z69" s="79">
        <v>3.7073192596435547</v>
      </c>
      <c r="AA69" s="79">
        <v>3.9027857780456543</v>
      </c>
      <c r="AB69" s="79">
        <v>3.8454310894012451</v>
      </c>
      <c r="AC69" s="79">
        <v>3.831080436706543</v>
      </c>
      <c r="AD69" s="79">
        <v>3.7465317249298096</v>
      </c>
      <c r="AE69" s="79">
        <v>3.3663015365600586</v>
      </c>
      <c r="AF69" s="79">
        <v>2.8476049900054932</v>
      </c>
      <c r="AG69" s="79">
        <v>-0.42437854409217834</v>
      </c>
      <c r="AH69" s="79">
        <v>-0.48416739702224731</v>
      </c>
      <c r="AI69" s="79">
        <v>-0.43523252010345459</v>
      </c>
      <c r="AJ69" s="79">
        <v>-0.38765892386436462</v>
      </c>
      <c r="AK69" s="79">
        <v>-0.33267068862915039</v>
      </c>
      <c r="AL69" s="79">
        <v>-0.36183416843414307</v>
      </c>
      <c r="AM69" s="79">
        <v>-0.36804091930389404</v>
      </c>
      <c r="AN69" s="79">
        <v>-0.36960744857788086</v>
      </c>
      <c r="AO69" s="79">
        <v>-0.25320810079574585</v>
      </c>
      <c r="AP69" s="79">
        <v>-0.33946314454078674</v>
      </c>
      <c r="AQ69" s="79">
        <v>-0.38588207960128784</v>
      </c>
      <c r="AR69" s="79">
        <v>-0.36189162731170654</v>
      </c>
      <c r="AS69" s="79">
        <v>-0.38244399428367615</v>
      </c>
      <c r="AT69" s="79">
        <v>-0.411630779504776</v>
      </c>
      <c r="AU69" s="79">
        <v>-0.3658851683139801</v>
      </c>
      <c r="AV69" s="79">
        <v>-0.17280279099941254</v>
      </c>
      <c r="AW69" s="79">
        <v>-0.14877240359783173</v>
      </c>
      <c r="AX69" s="79">
        <v>-0.18755252659320831</v>
      </c>
      <c r="AY69" s="79">
        <v>-0.21844112873077393</v>
      </c>
      <c r="AZ69" s="79">
        <v>-0.20711816847324371</v>
      </c>
      <c r="BA69" s="79">
        <v>-0.23538732528686523</v>
      </c>
      <c r="BB69" s="79">
        <v>-0.35528478026390076</v>
      </c>
      <c r="BC69" s="79">
        <v>-0.29409760236740112</v>
      </c>
      <c r="BD69" s="79">
        <v>-0.29961991310119629</v>
      </c>
      <c r="BE69" s="79">
        <v>-0.32924672961235046</v>
      </c>
      <c r="BF69" s="79">
        <v>-0.39224737882614136</v>
      </c>
      <c r="BG69" s="79">
        <v>-0.34788328409194946</v>
      </c>
      <c r="BH69" s="79">
        <v>-0.30452489852905273</v>
      </c>
      <c r="BI69" s="79">
        <v>-0.25069016218185425</v>
      </c>
      <c r="BJ69" s="79">
        <v>-0.28067424893379211</v>
      </c>
      <c r="BK69" s="79">
        <v>-0.28536507487297058</v>
      </c>
      <c r="BL69" s="79">
        <v>-0.29461690783500671</v>
      </c>
      <c r="BM69" s="79">
        <v>-0.17849341034889221</v>
      </c>
      <c r="BN69" s="79">
        <v>-0.24644526839256287</v>
      </c>
      <c r="BO69" s="79">
        <v>-0.29411101341247559</v>
      </c>
      <c r="BP69" s="79">
        <v>-0.26621368527412415</v>
      </c>
      <c r="BQ69" s="79">
        <v>-0.2842487096786499</v>
      </c>
      <c r="BR69" s="79">
        <v>-0.3086516261100769</v>
      </c>
      <c r="BS69" s="79">
        <v>-0.26513400673866272</v>
      </c>
      <c r="BT69" s="79">
        <v>-6.8585656583309174E-2</v>
      </c>
      <c r="BU69" s="79">
        <v>-4.1543982923030853E-2</v>
      </c>
      <c r="BV69" s="79">
        <v>-7.8408293426036835E-2</v>
      </c>
      <c r="BW69" s="79">
        <v>-0.1097114309668541</v>
      </c>
      <c r="BX69" s="79">
        <v>-0.10962835699319839</v>
      </c>
      <c r="BY69" s="79">
        <v>-0.14800451695919037</v>
      </c>
      <c r="BZ69" s="79">
        <v>-0.2608618438243866</v>
      </c>
      <c r="CA69" s="79">
        <v>-0.20015022158622742</v>
      </c>
      <c r="CB69" s="79">
        <v>-0.20898181200027466</v>
      </c>
      <c r="CC69" s="79">
        <v>-0.2633587121963501</v>
      </c>
      <c r="CD69" s="79">
        <v>-0.32858383655548096</v>
      </c>
      <c r="CE69" s="79">
        <v>-0.28738546371459961</v>
      </c>
      <c r="CF69" s="79">
        <v>-0.24694651365280151</v>
      </c>
      <c r="CG69" s="79">
        <v>-0.19391070306301117</v>
      </c>
      <c r="CH69" s="79">
        <v>-0.22446312010288239</v>
      </c>
      <c r="CI69" s="79">
        <v>-0.22810405492782593</v>
      </c>
      <c r="CJ69" s="79">
        <v>-0.24267865717411041</v>
      </c>
      <c r="CK69" s="79">
        <v>-0.12674625217914581</v>
      </c>
      <c r="CL69" s="79">
        <v>-0.18202134966850281</v>
      </c>
      <c r="CM69" s="79">
        <v>-0.23055066168308258</v>
      </c>
      <c r="CN69" s="79">
        <v>-0.19994741678237915</v>
      </c>
      <c r="CO69" s="79">
        <v>-0.21623897552490234</v>
      </c>
      <c r="CP69" s="79">
        <v>-0.23732860386371613</v>
      </c>
      <c r="CQ69" s="79">
        <v>-0.19535404443740845</v>
      </c>
      <c r="CR69" s="79">
        <v>3.5948168952018023E-3</v>
      </c>
      <c r="CS69" s="79">
        <v>3.2722100615501404E-2</v>
      </c>
      <c r="CT69" s="79">
        <v>-2.8153327293694019E-3</v>
      </c>
      <c r="CU69" s="79">
        <v>-3.4405581653118134E-2</v>
      </c>
      <c r="CV69" s="79">
        <v>-4.2107217013835907E-2</v>
      </c>
      <c r="CW69" s="79">
        <v>-8.7483450770378113E-2</v>
      </c>
      <c r="CX69" s="79">
        <v>-0.1954648345708847</v>
      </c>
      <c r="CY69" s="79">
        <v>-0.13508254289627075</v>
      </c>
      <c r="CZ69" s="79">
        <v>-0.14620614051818848</v>
      </c>
      <c r="DA69" s="79">
        <v>-0.19747070968151093</v>
      </c>
      <c r="DB69" s="79">
        <v>-0.26492029428482056</v>
      </c>
      <c r="DC69" s="79">
        <v>-0.22688764333724976</v>
      </c>
      <c r="DD69" s="79">
        <v>-0.18936812877655029</v>
      </c>
      <c r="DE69" s="79">
        <v>-0.13713124394416809</v>
      </c>
      <c r="DF69" s="79">
        <v>-0.16825199127197266</v>
      </c>
      <c r="DG69" s="79">
        <v>-0.17084303498268127</v>
      </c>
      <c r="DH69" s="79">
        <v>-0.19074042141437531</v>
      </c>
      <c r="DI69" s="79">
        <v>-7.4999094009399414E-2</v>
      </c>
      <c r="DJ69" s="79">
        <v>-0.11759743839502335</v>
      </c>
      <c r="DK69" s="79">
        <v>-0.16699030995368958</v>
      </c>
      <c r="DL69" s="79">
        <v>-0.13368116319179535</v>
      </c>
      <c r="DM69" s="79">
        <v>-0.14822922646999359</v>
      </c>
      <c r="DN69" s="79">
        <v>-0.16600556671619415</v>
      </c>
      <c r="DO69" s="79">
        <v>-0.12557408213615417</v>
      </c>
      <c r="DP69" s="79">
        <v>7.5775288045406342E-2</v>
      </c>
      <c r="DQ69" s="79">
        <v>0.10698818415403366</v>
      </c>
      <c r="DR69" s="79">
        <v>7.2777628898620605E-2</v>
      </c>
      <c r="DS69" s="79">
        <v>4.0900271385908127E-2</v>
      </c>
      <c r="DT69" s="79">
        <v>2.5413926690816879E-2</v>
      </c>
      <c r="DU69" s="79">
        <v>-2.6962380856275558E-2</v>
      </c>
      <c r="DV69" s="79">
        <v>-0.13006781041622162</v>
      </c>
      <c r="DW69" s="79">
        <v>-7.0014864206314087E-2</v>
      </c>
      <c r="DX69" s="79">
        <v>-8.3430469036102295E-2</v>
      </c>
      <c r="DY69" s="79">
        <v>-0.10233888775110245</v>
      </c>
      <c r="DZ69" s="79">
        <v>-0.17300026118755341</v>
      </c>
      <c r="EA69" s="79">
        <v>-0.13953840732574463</v>
      </c>
      <c r="EB69" s="79">
        <v>-0.10623409599065781</v>
      </c>
      <c r="EC69" s="79">
        <v>-5.5150710046291351E-2</v>
      </c>
      <c r="ED69" s="79">
        <v>-8.7092064321041107E-2</v>
      </c>
      <c r="EE69" s="79">
        <v>-8.8167205452919006E-2</v>
      </c>
      <c r="EF69" s="79">
        <v>-0.11574985831975937</v>
      </c>
      <c r="EG69" s="79">
        <v>-2.8441371978260577E-4</v>
      </c>
      <c r="EH69" s="79">
        <v>-2.4579541757702827E-2</v>
      </c>
      <c r="EI69" s="79">
        <v>-7.5219258666038513E-2</v>
      </c>
      <c r="EJ69" s="79">
        <v>-3.8003209978342056E-2</v>
      </c>
      <c r="EK69" s="79">
        <v>-5.0033953040838242E-2</v>
      </c>
      <c r="EL69" s="79">
        <v>-6.3026443123817444E-2</v>
      </c>
      <c r="EM69" s="79">
        <v>-2.4822911247611046E-2</v>
      </c>
      <c r="EN69" s="79">
        <v>0.1799924224615097</v>
      </c>
      <c r="EO69" s="79">
        <v>0.21421660482883453</v>
      </c>
      <c r="EP69" s="79">
        <v>0.18192185461521149</v>
      </c>
      <c r="EQ69" s="79">
        <v>0.14962996542453766</v>
      </c>
      <c r="ER69" s="79">
        <v>0.1229037344455719</v>
      </c>
      <c r="ES69" s="79">
        <v>6.0420431196689606E-2</v>
      </c>
      <c r="ET69" s="79">
        <v>-3.5644892603158951E-2</v>
      </c>
      <c r="EU69" s="79">
        <v>2.3932527750730515E-2</v>
      </c>
      <c r="EV69" s="79">
        <v>7.2076227515935898E-3</v>
      </c>
      <c r="EW69" s="79">
        <v>69.010063171386719</v>
      </c>
      <c r="EX69" s="79">
        <v>67.852569580078125</v>
      </c>
      <c r="EY69" s="79">
        <v>66.614616394042969</v>
      </c>
      <c r="EZ69" s="79">
        <v>65.585853576660156</v>
      </c>
      <c r="FA69" s="79">
        <v>64.613540649414063</v>
      </c>
      <c r="FB69" s="79">
        <v>63.742973327636719</v>
      </c>
      <c r="FC69" s="79">
        <v>62.729557037353516</v>
      </c>
      <c r="FD69" s="79">
        <v>63.108463287353516</v>
      </c>
      <c r="FE69" s="79">
        <v>66.043891906738281</v>
      </c>
      <c r="FF69" s="79">
        <v>69.930793762207031</v>
      </c>
      <c r="FG69" s="79">
        <v>73.84454345703125</v>
      </c>
      <c r="FH69" s="79">
        <v>77.419158935546875</v>
      </c>
      <c r="FI69" s="79">
        <v>80.721725463867188</v>
      </c>
      <c r="FJ69" s="79">
        <v>83.639762878417969</v>
      </c>
      <c r="FK69" s="79">
        <v>85.837882995605469</v>
      </c>
      <c r="FL69" s="79">
        <v>87.214042663574219</v>
      </c>
      <c r="FM69" s="79">
        <v>87.97412109375</v>
      </c>
      <c r="FN69" s="79">
        <v>87.439117431640625</v>
      </c>
      <c r="FO69" s="79">
        <v>86.174919128417969</v>
      </c>
      <c r="FP69" s="79">
        <v>83.85504150390625</v>
      </c>
      <c r="FQ69" s="79">
        <v>79.955734252929688</v>
      </c>
      <c r="FR69" s="79">
        <v>75.781761169433594</v>
      </c>
      <c r="FS69" s="79">
        <v>72.859153747558594</v>
      </c>
      <c r="FT69" s="79">
        <v>70.806251525878906</v>
      </c>
      <c r="FU69" s="79">
        <v>0.10724609345197678</v>
      </c>
      <c r="FV69" s="79">
        <v>0.13138309121131897</v>
      </c>
      <c r="FW69" s="79">
        <v>0.10455861687660217</v>
      </c>
      <c r="FX69" s="79">
        <v>889.90911865234375</v>
      </c>
      <c r="FY69" s="79">
        <v>1</v>
      </c>
      <c r="FZ69" s="41"/>
      <c r="GA69" s="34"/>
      <c r="GB69" s="34"/>
    </row>
    <row r="70" spans="1:184" x14ac:dyDescent="0.25">
      <c r="A70" t="s">
        <v>186</v>
      </c>
      <c r="B70" t="s">
        <v>236</v>
      </c>
      <c r="C70" t="s">
        <v>2</v>
      </c>
      <c r="D70" t="s">
        <v>202</v>
      </c>
      <c r="E70" t="s">
        <v>208</v>
      </c>
      <c r="F70" t="s">
        <v>1</v>
      </c>
      <c r="G70" t="s">
        <v>1</v>
      </c>
      <c r="H70" s="79">
        <v>33120</v>
      </c>
      <c r="I70" s="79">
        <v>14.522974014282227</v>
      </c>
      <c r="J70" s="79">
        <v>12.532604217529297</v>
      </c>
      <c r="K70" s="79">
        <v>11.449153900146484</v>
      </c>
      <c r="L70" s="79">
        <v>10.814385414123535</v>
      </c>
      <c r="M70" s="79">
        <v>10.714588165283203</v>
      </c>
      <c r="N70" s="79">
        <v>11.19746208190918</v>
      </c>
      <c r="O70" s="79">
        <v>12.479954719543457</v>
      </c>
      <c r="P70" s="79">
        <v>13.95472526550293</v>
      </c>
      <c r="Q70" s="79">
        <v>14.433394432067871</v>
      </c>
      <c r="R70" s="79">
        <v>14.428911209106445</v>
      </c>
      <c r="S70" s="79">
        <v>14.437350273132324</v>
      </c>
      <c r="T70" s="79">
        <v>14.820775985717773</v>
      </c>
      <c r="U70" s="79">
        <v>15.374762535095215</v>
      </c>
      <c r="V70" s="79">
        <v>15.768466949462891</v>
      </c>
      <c r="W70" s="79">
        <v>16.253139495849609</v>
      </c>
      <c r="X70" s="79">
        <v>16.946605682373047</v>
      </c>
      <c r="Y70" s="79">
        <v>18.543672561645508</v>
      </c>
      <c r="Z70" s="79">
        <v>20.262306213378906</v>
      </c>
      <c r="AA70" s="79">
        <v>22.008575439453125</v>
      </c>
      <c r="AB70" s="79">
        <v>22.669973373413086</v>
      </c>
      <c r="AC70" s="79">
        <v>23.571683883666992</v>
      </c>
      <c r="AD70" s="79">
        <v>23.864437103271484</v>
      </c>
      <c r="AE70" s="79">
        <v>21.258876800537109</v>
      </c>
      <c r="AF70" s="79">
        <v>17.701126098632813</v>
      </c>
      <c r="AG70" s="79">
        <v>-1.7525677680969238</v>
      </c>
      <c r="AH70" s="79">
        <v>-1.4898070096969604</v>
      </c>
      <c r="AI70" s="79">
        <v>-1.1154903173446655</v>
      </c>
      <c r="AJ70" s="79">
        <v>-1.0195528268814087</v>
      </c>
      <c r="AK70" s="79">
        <v>-0.76996678113937378</v>
      </c>
      <c r="AL70" s="79">
        <v>-0.68564110994338989</v>
      </c>
      <c r="AM70" s="79">
        <v>-0.70126557350158691</v>
      </c>
      <c r="AN70" s="79">
        <v>-0.50009834766387939</v>
      </c>
      <c r="AO70" s="79">
        <v>-0.43619415163993835</v>
      </c>
      <c r="AP70" s="79">
        <v>-0.40234750509262085</v>
      </c>
      <c r="AQ70" s="79">
        <v>-0.44533812999725342</v>
      </c>
      <c r="AR70" s="79">
        <v>-0.54904592037200928</v>
      </c>
      <c r="AS70" s="79">
        <v>-0.67423701286315918</v>
      </c>
      <c r="AT70" s="79">
        <v>-0.5703204870223999</v>
      </c>
      <c r="AU70" s="79">
        <v>-0.35004797577857971</v>
      </c>
      <c r="AV70" s="79">
        <v>2.329363115131855E-2</v>
      </c>
      <c r="AW70" s="79">
        <v>0.4148620069026947</v>
      </c>
      <c r="AX70" s="79">
        <v>0.14456164836883545</v>
      </c>
      <c r="AY70" s="79">
        <v>0.40559616684913635</v>
      </c>
      <c r="AZ70" s="79">
        <v>0.46054452657699585</v>
      </c>
      <c r="BA70" s="79">
        <v>-0.12457672506570816</v>
      </c>
      <c r="BB70" s="79">
        <v>-0.65525698661804199</v>
      </c>
      <c r="BC70" s="79">
        <v>-0.87936043739318848</v>
      </c>
      <c r="BD70" s="79">
        <v>-1.2929024696350098</v>
      </c>
      <c r="BE70" s="79">
        <v>-1.5188877582550049</v>
      </c>
      <c r="BF70" s="79">
        <v>-1.2826879024505615</v>
      </c>
      <c r="BG70" s="79">
        <v>-0.93126964569091797</v>
      </c>
      <c r="BH70" s="79">
        <v>-0.84526330232620239</v>
      </c>
      <c r="BI70" s="79">
        <v>-0.60175085067749023</v>
      </c>
      <c r="BJ70" s="79">
        <v>-0.52539050579071045</v>
      </c>
      <c r="BK70" s="79">
        <v>-0.54199612140655518</v>
      </c>
      <c r="BL70" s="79">
        <v>-0.33941650390625</v>
      </c>
      <c r="BM70" s="79">
        <v>-0.26002344489097595</v>
      </c>
      <c r="BN70" s="79">
        <v>-0.20272152125835419</v>
      </c>
      <c r="BO70" s="79">
        <v>-0.23647868633270264</v>
      </c>
      <c r="BP70" s="79">
        <v>-0.32812753319740295</v>
      </c>
      <c r="BQ70" s="79">
        <v>-0.43654024600982666</v>
      </c>
      <c r="BR70" s="79">
        <v>-0.31891706585884094</v>
      </c>
      <c r="BS70" s="79">
        <v>-0.1017003208398819</v>
      </c>
      <c r="BT70" s="79">
        <v>0.29192021489143372</v>
      </c>
      <c r="BU70" s="79">
        <v>0.70577281713485718</v>
      </c>
      <c r="BV70" s="79">
        <v>0.44593498110771179</v>
      </c>
      <c r="BW70" s="79">
        <v>0.69983655214309692</v>
      </c>
      <c r="BX70" s="79">
        <v>0.78343284130096436</v>
      </c>
      <c r="BY70" s="79">
        <v>0.13913510739803314</v>
      </c>
      <c r="BZ70" s="79">
        <v>-0.40455716848373413</v>
      </c>
      <c r="CA70" s="79">
        <v>-0.644054114818573</v>
      </c>
      <c r="CB70" s="79">
        <v>-1.0642666816711426</v>
      </c>
      <c r="CC70" s="79">
        <v>-1.357041597366333</v>
      </c>
      <c r="CD70" s="79">
        <v>-1.1392378807067871</v>
      </c>
      <c r="CE70" s="79">
        <v>-0.80367892980575562</v>
      </c>
      <c r="CF70" s="79">
        <v>-0.72455090284347534</v>
      </c>
      <c r="CG70" s="79">
        <v>-0.48524501919746399</v>
      </c>
      <c r="CH70" s="79">
        <v>-0.41440141201019287</v>
      </c>
      <c r="CI70" s="79">
        <v>-0.43168660998344421</v>
      </c>
      <c r="CJ70" s="79">
        <v>-0.22812876105308533</v>
      </c>
      <c r="CK70" s="79">
        <v>-0.13800813257694244</v>
      </c>
      <c r="CL70" s="79">
        <v>-6.4461179077625275E-2</v>
      </c>
      <c r="CM70" s="79">
        <v>-9.1823279857635498E-2</v>
      </c>
      <c r="CN70" s="79">
        <v>-0.17512011528015137</v>
      </c>
      <c r="CO70" s="79">
        <v>-0.27191218733787537</v>
      </c>
      <c r="CP70" s="79">
        <v>-0.14479579031467438</v>
      </c>
      <c r="CQ70" s="79">
        <v>7.0304520428180695E-2</v>
      </c>
      <c r="CR70" s="79">
        <v>0.47797015309333801</v>
      </c>
      <c r="CS70" s="79">
        <v>0.90725672245025635</v>
      </c>
      <c r="CT70" s="79">
        <v>0.65466523170471191</v>
      </c>
      <c r="CU70" s="79">
        <v>0.90362656116485596</v>
      </c>
      <c r="CV70" s="79">
        <v>1.0070643424987793</v>
      </c>
      <c r="CW70" s="79">
        <v>0.32178112864494324</v>
      </c>
      <c r="CX70" s="79">
        <v>-0.23092323541641235</v>
      </c>
      <c r="CY70" s="79">
        <v>-0.48108172416687012</v>
      </c>
      <c r="CZ70" s="79">
        <v>-0.90591418743133545</v>
      </c>
      <c r="DA70" s="79">
        <v>-1.1951954364776611</v>
      </c>
      <c r="DB70" s="79">
        <v>-0.99578779935836792</v>
      </c>
      <c r="DC70" s="79">
        <v>-0.67608821392059326</v>
      </c>
      <c r="DD70" s="79">
        <v>-0.60383850336074829</v>
      </c>
      <c r="DE70" s="79">
        <v>-0.36873918771743774</v>
      </c>
      <c r="DF70" s="79">
        <v>-0.30341231822967529</v>
      </c>
      <c r="DG70" s="79">
        <v>-0.32137706875801086</v>
      </c>
      <c r="DH70" s="79">
        <v>-0.11684101819992065</v>
      </c>
      <c r="DI70" s="79">
        <v>-1.5992829576134682E-2</v>
      </c>
      <c r="DJ70" s="79">
        <v>7.3799163103103638E-2</v>
      </c>
      <c r="DK70" s="79">
        <v>5.2832130342721939E-2</v>
      </c>
      <c r="DL70" s="79">
        <v>-2.2112695500254631E-2</v>
      </c>
      <c r="DM70" s="79">
        <v>-0.10728412866592407</v>
      </c>
      <c r="DN70" s="79">
        <v>2.9325470328330994E-2</v>
      </c>
      <c r="DO70" s="79">
        <v>0.24230936169624329</v>
      </c>
      <c r="DP70" s="79">
        <v>0.6640201210975647</v>
      </c>
      <c r="DQ70" s="79">
        <v>1.1087406873703003</v>
      </c>
      <c r="DR70" s="79">
        <v>0.86339551210403442</v>
      </c>
      <c r="DS70" s="79">
        <v>1.1074165105819702</v>
      </c>
      <c r="DT70" s="79">
        <v>1.2306958436965942</v>
      </c>
      <c r="DU70" s="79">
        <v>0.50442713499069214</v>
      </c>
      <c r="DV70" s="79">
        <v>-5.7289294898509979E-2</v>
      </c>
      <c r="DW70" s="79">
        <v>-0.31810930371284485</v>
      </c>
      <c r="DX70" s="79">
        <v>-0.7475617527961731</v>
      </c>
      <c r="DY70" s="79">
        <v>-0.96151542663574219</v>
      </c>
      <c r="DZ70" s="79">
        <v>-0.78866869211196899</v>
      </c>
      <c r="EA70" s="79">
        <v>-0.49186751246452332</v>
      </c>
      <c r="EB70" s="79">
        <v>-0.42954900860786438</v>
      </c>
      <c r="EC70" s="79">
        <v>-0.2005232572555542</v>
      </c>
      <c r="ED70" s="79">
        <v>-0.14316171407699585</v>
      </c>
      <c r="EE70" s="79">
        <v>-0.16210761666297913</v>
      </c>
      <c r="EF70" s="79">
        <v>4.3840814381837845E-2</v>
      </c>
      <c r="EG70" s="79">
        <v>0.16017788648605347</v>
      </c>
      <c r="EH70" s="79">
        <v>0.27342513203620911</v>
      </c>
      <c r="EI70" s="79">
        <v>0.26169157028198242</v>
      </c>
      <c r="EJ70" s="79">
        <v>0.19880571961402893</v>
      </c>
      <c r="EK70" s="79">
        <v>0.13041265308856964</v>
      </c>
      <c r="EL70" s="79">
        <v>0.28072890639305115</v>
      </c>
      <c r="EM70" s="79">
        <v>0.49065703153610229</v>
      </c>
      <c r="EN70" s="79">
        <v>0.93264669179916382</v>
      </c>
      <c r="EO70" s="79">
        <v>1.3996514081954956</v>
      </c>
      <c r="EP70" s="79">
        <v>1.1647688150405884</v>
      </c>
      <c r="EQ70" s="79">
        <v>1.4016569852828979</v>
      </c>
      <c r="ER70" s="79">
        <v>1.5535842180252075</v>
      </c>
      <c r="ES70" s="79">
        <v>0.76813900470733643</v>
      </c>
      <c r="ET70" s="79">
        <v>0.19341054558753967</v>
      </c>
      <c r="EU70" s="79">
        <v>-8.2803025841712952E-2</v>
      </c>
      <c r="EV70" s="79">
        <v>-0.51892596483230591</v>
      </c>
      <c r="EW70" s="79">
        <v>65.082061767578125</v>
      </c>
      <c r="EX70" s="79">
        <v>64.502166748046875</v>
      </c>
      <c r="EY70" s="79">
        <v>63.533973693847656</v>
      </c>
      <c r="EZ70" s="79">
        <v>62.823818206787109</v>
      </c>
      <c r="FA70" s="79">
        <v>62.054168701171875</v>
      </c>
      <c r="FB70" s="79">
        <v>61.447032928466797</v>
      </c>
      <c r="FC70" s="79">
        <v>60.792247772216797</v>
      </c>
      <c r="FD70" s="79">
        <v>61.097011566162109</v>
      </c>
      <c r="FE70" s="79">
        <v>63.581974029541016</v>
      </c>
      <c r="FF70" s="79">
        <v>66.985008239746094</v>
      </c>
      <c r="FG70" s="79">
        <v>70.548637390136719</v>
      </c>
      <c r="FH70" s="79">
        <v>73.998603820800781</v>
      </c>
      <c r="FI70" s="79">
        <v>77.133537292480469</v>
      </c>
      <c r="FJ70" s="79">
        <v>79.815444946289063</v>
      </c>
      <c r="FK70" s="79">
        <v>81.763587951660156</v>
      </c>
      <c r="FL70" s="79">
        <v>82.844108581542969</v>
      </c>
      <c r="FM70" s="79">
        <v>83.44757080078125</v>
      </c>
      <c r="FN70" s="79">
        <v>82.661170959472656</v>
      </c>
      <c r="FO70" s="79">
        <v>80.844253540039063</v>
      </c>
      <c r="FP70" s="79">
        <v>78.196281433105469</v>
      </c>
      <c r="FQ70" s="79">
        <v>74.174385070800781</v>
      </c>
      <c r="FR70" s="79">
        <v>70.331077575683594</v>
      </c>
      <c r="FS70" s="79">
        <v>67.933334350585938</v>
      </c>
      <c r="FT70" s="79">
        <v>66.385047912597656</v>
      </c>
      <c r="FU70" s="79">
        <v>0.21610243618488312</v>
      </c>
      <c r="FV70" s="79">
        <v>0.34608155488967896</v>
      </c>
      <c r="FW70" s="79">
        <v>0.19706369936466217</v>
      </c>
      <c r="FX70" s="79">
        <v>4364.36376953125</v>
      </c>
      <c r="FY70" s="79">
        <v>1</v>
      </c>
      <c r="FZ70" s="41"/>
      <c r="GA70" s="34"/>
      <c r="GB70" s="34"/>
    </row>
    <row r="71" spans="1:184" x14ac:dyDescent="0.25">
      <c r="A71" t="s">
        <v>186</v>
      </c>
      <c r="B71" t="s">
        <v>236</v>
      </c>
      <c r="C71" t="s">
        <v>2</v>
      </c>
      <c r="D71" t="s">
        <v>202</v>
      </c>
      <c r="E71" t="s">
        <v>208</v>
      </c>
      <c r="F71" t="s">
        <v>178</v>
      </c>
      <c r="G71" t="s">
        <v>1</v>
      </c>
      <c r="H71" s="79">
        <v>24106</v>
      </c>
      <c r="I71" s="79">
        <v>8.6997919082641602</v>
      </c>
      <c r="J71" s="79">
        <v>7.4400792121887207</v>
      </c>
      <c r="K71" s="79">
        <v>6.7816972732543945</v>
      </c>
      <c r="L71" s="79">
        <v>6.4361848831176758</v>
      </c>
      <c r="M71" s="79">
        <v>6.3532428741455078</v>
      </c>
      <c r="N71" s="79">
        <v>6.6676478385925293</v>
      </c>
      <c r="O71" s="79">
        <v>7.5097322463989258</v>
      </c>
      <c r="P71" s="79">
        <v>8.6028766632080078</v>
      </c>
      <c r="Q71" s="79">
        <v>8.9116706848144531</v>
      </c>
      <c r="R71" s="79">
        <v>8.7432241439819336</v>
      </c>
      <c r="S71" s="79">
        <v>8.5655031204223633</v>
      </c>
      <c r="T71" s="79">
        <v>8.6757631301879883</v>
      </c>
      <c r="U71" s="79">
        <v>8.9177799224853516</v>
      </c>
      <c r="V71" s="79">
        <v>8.9184942245483398</v>
      </c>
      <c r="W71" s="79">
        <v>8.9540300369262695</v>
      </c>
      <c r="X71" s="79">
        <v>9.1233959197998047</v>
      </c>
      <c r="Y71" s="79">
        <v>9.6586132049560547</v>
      </c>
      <c r="Z71" s="79">
        <v>10.882126808166504</v>
      </c>
      <c r="AA71" s="79">
        <v>12.215634346008301</v>
      </c>
      <c r="AB71" s="79">
        <v>12.837618827819824</v>
      </c>
      <c r="AC71" s="79">
        <v>13.725790023803711</v>
      </c>
      <c r="AD71" s="79">
        <v>14.125144958496094</v>
      </c>
      <c r="AE71" s="79">
        <v>12.719355583190918</v>
      </c>
      <c r="AF71" s="79">
        <v>10.574410438537598</v>
      </c>
      <c r="AG71" s="79">
        <v>-1.18190598487854</v>
      </c>
      <c r="AH71" s="79">
        <v>-1.0870622396469116</v>
      </c>
      <c r="AI71" s="79">
        <v>-0.89559155702590942</v>
      </c>
      <c r="AJ71" s="79">
        <v>-0.70276600122451782</v>
      </c>
      <c r="AK71" s="79">
        <v>-0.53992539644241333</v>
      </c>
      <c r="AL71" s="79">
        <v>-0.3211834728717804</v>
      </c>
      <c r="AM71" s="79">
        <v>-0.20507887005805969</v>
      </c>
      <c r="AN71" s="79">
        <v>-0.19239246845245361</v>
      </c>
      <c r="AO71" s="79">
        <v>-0.20816545188426971</v>
      </c>
      <c r="AP71" s="79">
        <v>-6.0447922442108393E-4</v>
      </c>
      <c r="AQ71" s="79">
        <v>-5.4754238575696945E-2</v>
      </c>
      <c r="AR71" s="79">
        <v>-9.9517874419689178E-2</v>
      </c>
      <c r="AS71" s="79">
        <v>-9.1690264642238617E-2</v>
      </c>
      <c r="AT71" s="79">
        <v>-5.7016476988792419E-2</v>
      </c>
      <c r="AU71" s="79">
        <v>3.0743265524506569E-2</v>
      </c>
      <c r="AV71" s="79">
        <v>0.17715324461460114</v>
      </c>
      <c r="AW71" s="79">
        <v>0.19592197239398956</v>
      </c>
      <c r="AX71" s="79">
        <v>0.22250743210315704</v>
      </c>
      <c r="AY71" s="79">
        <v>0.33833780884742737</v>
      </c>
      <c r="AZ71" s="79">
        <v>0.33584147691726685</v>
      </c>
      <c r="BA71" s="79">
        <v>-0.17464172840118408</v>
      </c>
      <c r="BB71" s="79">
        <v>-0.75384199619293213</v>
      </c>
      <c r="BC71" s="79">
        <v>-0.97560536861419678</v>
      </c>
      <c r="BD71" s="79">
        <v>-1.0946550369262695</v>
      </c>
      <c r="BE71" s="79">
        <v>-1.0689284801483154</v>
      </c>
      <c r="BF71" s="79">
        <v>-0.9847646951675415</v>
      </c>
      <c r="BG71" s="79">
        <v>-0.80582612752914429</v>
      </c>
      <c r="BH71" s="79">
        <v>-0.6226925253868103</v>
      </c>
      <c r="BI71" s="79">
        <v>-0.46475040912628174</v>
      </c>
      <c r="BJ71" s="79">
        <v>-0.25009000301361084</v>
      </c>
      <c r="BK71" s="79">
        <v>-0.13074193894863129</v>
      </c>
      <c r="BL71" s="79">
        <v>-0.11829926818609238</v>
      </c>
      <c r="BM71" s="79">
        <v>-0.13073143362998962</v>
      </c>
      <c r="BN71" s="79">
        <v>7.4598468840122223E-2</v>
      </c>
      <c r="BO71" s="79">
        <v>2.3366240784525871E-2</v>
      </c>
      <c r="BP71" s="79">
        <v>-1.468984317034483E-2</v>
      </c>
      <c r="BQ71" s="79">
        <v>-7.2572110220789909E-3</v>
      </c>
      <c r="BR71" s="79">
        <v>2.892763540148735E-2</v>
      </c>
      <c r="BS71" s="79">
        <v>0.12350394576787949</v>
      </c>
      <c r="BT71" s="79">
        <v>0.27829828858375549</v>
      </c>
      <c r="BU71" s="79">
        <v>0.30545487999916077</v>
      </c>
      <c r="BV71" s="79">
        <v>0.34034469723701477</v>
      </c>
      <c r="BW71" s="79">
        <v>0.46116015315055847</v>
      </c>
      <c r="BX71" s="79">
        <v>0.4553554356098175</v>
      </c>
      <c r="BY71" s="79">
        <v>-5.1079966127872467E-2</v>
      </c>
      <c r="BZ71" s="79">
        <v>-0.62178653478622437</v>
      </c>
      <c r="CA71" s="79">
        <v>-0.84564691781997681</v>
      </c>
      <c r="CB71" s="79">
        <v>-0.97249621152877808</v>
      </c>
      <c r="CC71" s="79">
        <v>-0.99068057537078857</v>
      </c>
      <c r="CD71" s="79">
        <v>-0.9139137864112854</v>
      </c>
      <c r="CE71" s="79">
        <v>-0.74365490674972534</v>
      </c>
      <c r="CF71" s="79">
        <v>-0.5672338604927063</v>
      </c>
      <c r="CG71" s="79">
        <v>-0.41268441081047058</v>
      </c>
      <c r="CH71" s="79">
        <v>-0.20085085928440094</v>
      </c>
      <c r="CI71" s="79">
        <v>-7.9256422817707062E-2</v>
      </c>
      <c r="CJ71" s="79">
        <v>-6.6982544958591461E-2</v>
      </c>
      <c r="CK71" s="79">
        <v>-7.7100865542888641E-2</v>
      </c>
      <c r="CL71" s="79">
        <v>0.1266838014125824</v>
      </c>
      <c r="CM71" s="79">
        <v>7.7472247183322906E-2</v>
      </c>
      <c r="CN71" s="79">
        <v>4.4061794877052307E-2</v>
      </c>
      <c r="CO71" s="79">
        <v>5.1220864057540894E-2</v>
      </c>
      <c r="CP71" s="79">
        <v>8.8452264666557312E-2</v>
      </c>
      <c r="CQ71" s="79">
        <v>0.1877497136592865</v>
      </c>
      <c r="CR71" s="79">
        <v>0.34835106134414673</v>
      </c>
      <c r="CS71" s="79">
        <v>0.38131704926490784</v>
      </c>
      <c r="CT71" s="79">
        <v>0.42195844650268555</v>
      </c>
      <c r="CU71" s="79">
        <v>0.54622656106948853</v>
      </c>
      <c r="CV71" s="79">
        <v>0.53813046216964722</v>
      </c>
      <c r="CW71" s="79">
        <v>3.4498535096645355E-2</v>
      </c>
      <c r="CX71" s="79">
        <v>-0.53032535314559937</v>
      </c>
      <c r="CY71" s="79">
        <v>-0.75563806295394897</v>
      </c>
      <c r="CZ71" s="79">
        <v>-0.8878893256187439</v>
      </c>
      <c r="DA71" s="79">
        <v>-0.91243273019790649</v>
      </c>
      <c r="DB71" s="79">
        <v>-0.8430628776550293</v>
      </c>
      <c r="DC71" s="79">
        <v>-0.6814836859703064</v>
      </c>
      <c r="DD71" s="79">
        <v>-0.51177519559860229</v>
      </c>
      <c r="DE71" s="79">
        <v>-0.36061841249465942</v>
      </c>
      <c r="DF71" s="79">
        <v>-0.15161173045635223</v>
      </c>
      <c r="DG71" s="79">
        <v>-2.7770901098847389E-2</v>
      </c>
      <c r="DH71" s="79">
        <v>-1.5665823593735695E-2</v>
      </c>
      <c r="DI71" s="79">
        <v>-2.3470297455787659E-2</v>
      </c>
      <c r="DJ71" s="79">
        <v>0.17876914143562317</v>
      </c>
      <c r="DK71" s="79">
        <v>0.13157825171947479</v>
      </c>
      <c r="DL71" s="79">
        <v>0.10281343013048172</v>
      </c>
      <c r="DM71" s="79">
        <v>0.10969893634319305</v>
      </c>
      <c r="DN71" s="79">
        <v>0.14797689020633698</v>
      </c>
      <c r="DO71" s="79">
        <v>0.25199547410011292</v>
      </c>
      <c r="DP71" s="79">
        <v>0.41840383410453796</v>
      </c>
      <c r="DQ71" s="79">
        <v>0.45717921853065491</v>
      </c>
      <c r="DR71" s="79">
        <v>0.50357216596603394</v>
      </c>
      <c r="DS71" s="79">
        <v>0.63129293918609619</v>
      </c>
      <c r="DT71" s="79">
        <v>0.62090545892715454</v>
      </c>
      <c r="DU71" s="79">
        <v>0.12007703632116318</v>
      </c>
      <c r="DV71" s="79">
        <v>-0.43886414170265198</v>
      </c>
      <c r="DW71" s="79">
        <v>-0.66562920808792114</v>
      </c>
      <c r="DX71" s="79">
        <v>-0.80328243970870972</v>
      </c>
      <c r="DY71" s="79">
        <v>-0.79945522546768188</v>
      </c>
      <c r="DZ71" s="79">
        <v>-0.74076533317565918</v>
      </c>
      <c r="EA71" s="79">
        <v>-0.59171825647354126</v>
      </c>
      <c r="EB71" s="79">
        <v>-0.43170174956321716</v>
      </c>
      <c r="EC71" s="79">
        <v>-0.28544342517852783</v>
      </c>
      <c r="ED71" s="79">
        <v>-8.0518238246440887E-2</v>
      </c>
      <c r="EE71" s="79">
        <v>4.6566016972064972E-2</v>
      </c>
      <c r="EF71" s="79">
        <v>5.8427371084690094E-2</v>
      </c>
      <c r="EG71" s="79">
        <v>5.396372452378273E-2</v>
      </c>
      <c r="EH71" s="79">
        <v>0.25397208333015442</v>
      </c>
      <c r="EI71" s="79">
        <v>0.20969873666763306</v>
      </c>
      <c r="EJ71" s="79">
        <v>0.18764147162437439</v>
      </c>
      <c r="EK71" s="79">
        <v>0.19413198530673981</v>
      </c>
      <c r="EL71" s="79">
        <v>0.23392100632190704</v>
      </c>
      <c r="EM71" s="79">
        <v>0.34475615620613098</v>
      </c>
      <c r="EN71" s="79">
        <v>0.51954889297485352</v>
      </c>
      <c r="EO71" s="79">
        <v>0.5667121410369873</v>
      </c>
      <c r="EP71" s="79">
        <v>0.62140947580337524</v>
      </c>
      <c r="EQ71" s="79">
        <v>0.75411534309387207</v>
      </c>
      <c r="ER71" s="79">
        <v>0.74041944742202759</v>
      </c>
      <c r="ES71" s="79">
        <v>0.24363879859447479</v>
      </c>
      <c r="ET71" s="79">
        <v>-0.3068087100982666</v>
      </c>
      <c r="EU71" s="79">
        <v>-0.53567075729370117</v>
      </c>
      <c r="EV71" s="79">
        <v>-0.68112361431121826</v>
      </c>
      <c r="EW71" s="79">
        <v>61.591304779052734</v>
      </c>
      <c r="EX71" s="79">
        <v>61.319087982177734</v>
      </c>
      <c r="EY71" s="79">
        <v>60.6705322265625</v>
      </c>
      <c r="EZ71" s="79">
        <v>60.135002136230469</v>
      </c>
      <c r="FA71" s="79">
        <v>59.637950897216797</v>
      </c>
      <c r="FB71" s="79">
        <v>59.347869873046875</v>
      </c>
      <c r="FC71" s="79">
        <v>58.964565277099609</v>
      </c>
      <c r="FD71" s="79">
        <v>59.396312713623047</v>
      </c>
      <c r="FE71" s="79">
        <v>61.337368011474609</v>
      </c>
      <c r="FF71" s="79">
        <v>63.985805511474609</v>
      </c>
      <c r="FG71" s="79">
        <v>66.968597412109375</v>
      </c>
      <c r="FH71" s="79">
        <v>69.850028991699219</v>
      </c>
      <c r="FI71" s="79">
        <v>72.614479064941406</v>
      </c>
      <c r="FJ71" s="79">
        <v>74.842857360839844</v>
      </c>
      <c r="FK71" s="79">
        <v>76.166641235351563</v>
      </c>
      <c r="FL71" s="79">
        <v>76.670486450195313</v>
      </c>
      <c r="FM71" s="79">
        <v>76.915542602539063</v>
      </c>
      <c r="FN71" s="79">
        <v>75.835304260253906</v>
      </c>
      <c r="FO71" s="79">
        <v>73.993110656738281</v>
      </c>
      <c r="FP71" s="79">
        <v>71.403953552246094</v>
      </c>
      <c r="FQ71" s="79">
        <v>68.165794372558594</v>
      </c>
      <c r="FR71" s="79">
        <v>65.304695129394531</v>
      </c>
      <c r="FS71" s="79">
        <v>63.605617523193359</v>
      </c>
      <c r="FT71" s="79">
        <v>62.520599365234375</v>
      </c>
      <c r="FU71" s="79">
        <v>8.3458669483661652E-2</v>
      </c>
      <c r="FV71" s="79">
        <v>0.13150762021541595</v>
      </c>
      <c r="FW71" s="79">
        <v>8.0766044557094574E-2</v>
      </c>
      <c r="FX71" s="79">
        <v>3497.227294921875</v>
      </c>
      <c r="FY71" s="79">
        <v>1</v>
      </c>
      <c r="FZ71" s="41"/>
      <c r="GA71" s="34"/>
      <c r="GB71" s="34"/>
    </row>
    <row r="72" spans="1:184" x14ac:dyDescent="0.25">
      <c r="A72" t="s">
        <v>186</v>
      </c>
      <c r="B72" t="s">
        <v>236</v>
      </c>
      <c r="C72" t="s">
        <v>2</v>
      </c>
      <c r="D72" t="s">
        <v>202</v>
      </c>
      <c r="E72" t="s">
        <v>208</v>
      </c>
      <c r="F72" t="s">
        <v>179</v>
      </c>
      <c r="G72" t="s">
        <v>1</v>
      </c>
      <c r="H72" s="79">
        <v>1069</v>
      </c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  <c r="EO72" s="79"/>
      <c r="EP72" s="79"/>
      <c r="EQ72" s="79"/>
      <c r="ER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  <c r="FF72" s="79"/>
      <c r="FG72" s="79"/>
      <c r="FH72" s="79"/>
      <c r="FI72" s="79"/>
      <c r="FJ72" s="79"/>
      <c r="FK72" s="79"/>
      <c r="FL72" s="79"/>
      <c r="FM72" s="79"/>
      <c r="FN72" s="79"/>
      <c r="FO72" s="79"/>
      <c r="FP72" s="79"/>
      <c r="FQ72" s="79"/>
      <c r="FR72" s="79"/>
      <c r="FS72" s="79"/>
      <c r="FT72" s="79"/>
      <c r="FU72" s="79"/>
      <c r="FV72" s="79"/>
      <c r="FW72" s="79"/>
      <c r="FX72" s="79">
        <v>52.090908050537109</v>
      </c>
      <c r="FY72" s="79">
        <v>0</v>
      </c>
      <c r="FZ72" s="41"/>
      <c r="GA72" s="34"/>
      <c r="GB72" s="34"/>
    </row>
    <row r="73" spans="1:184" x14ac:dyDescent="0.25">
      <c r="A73" t="s">
        <v>186</v>
      </c>
      <c r="B73" t="s">
        <v>236</v>
      </c>
      <c r="C73" t="s">
        <v>2</v>
      </c>
      <c r="D73" t="s">
        <v>202</v>
      </c>
      <c r="E73" t="s">
        <v>208</v>
      </c>
      <c r="F73" t="s">
        <v>180</v>
      </c>
      <c r="G73" t="s">
        <v>1</v>
      </c>
      <c r="H73" s="79">
        <v>549</v>
      </c>
      <c r="I73" s="79">
        <v>0.22192558646202087</v>
      </c>
      <c r="J73" s="79">
        <v>0.19361317157745361</v>
      </c>
      <c r="K73" s="79">
        <v>0.17884126305580139</v>
      </c>
      <c r="L73" s="79">
        <v>0.1705261766910553</v>
      </c>
      <c r="M73" s="79">
        <v>0.1650300920009613</v>
      </c>
      <c r="N73" s="79">
        <v>0.17031756043434143</v>
      </c>
      <c r="O73" s="79">
        <v>0.20998290181159973</v>
      </c>
      <c r="P73" s="79">
        <v>0.24423657357692719</v>
      </c>
      <c r="Q73" s="79">
        <v>0.25779694318771362</v>
      </c>
      <c r="R73" s="79">
        <v>0.26667296886444092</v>
      </c>
      <c r="S73" s="79">
        <v>0.26867762207984924</v>
      </c>
      <c r="T73" s="79">
        <v>0.25513482093811035</v>
      </c>
      <c r="U73" s="79">
        <v>0.26255258917808533</v>
      </c>
      <c r="V73" s="79">
        <v>0.260163813829422</v>
      </c>
      <c r="W73" s="79">
        <v>0.26816290616989136</v>
      </c>
      <c r="X73" s="79">
        <v>0.27184575796127319</v>
      </c>
      <c r="Y73" s="79">
        <v>0.29674461483955383</v>
      </c>
      <c r="Z73" s="79">
        <v>0.31444466114044189</v>
      </c>
      <c r="AA73" s="79">
        <v>0.32228684425354004</v>
      </c>
      <c r="AB73" s="79">
        <v>0.3463725745677948</v>
      </c>
      <c r="AC73" s="79">
        <v>0.33779951930046082</v>
      </c>
      <c r="AD73" s="79">
        <v>0.34409266710281372</v>
      </c>
      <c r="AE73" s="79">
        <v>0.31033217906951904</v>
      </c>
      <c r="AF73" s="79">
        <v>0.27737981081008911</v>
      </c>
      <c r="AG73" s="79">
        <v>3.0916060786694288E-3</v>
      </c>
      <c r="AH73" s="79">
        <v>3.1442765612155199E-3</v>
      </c>
      <c r="AI73" s="79">
        <v>1.1370372958481312E-3</v>
      </c>
      <c r="AJ73" s="79">
        <v>-5.849586334079504E-3</v>
      </c>
      <c r="AK73" s="79">
        <v>-1.0580835863947868E-2</v>
      </c>
      <c r="AL73" s="79">
        <v>-3.6155823618173599E-2</v>
      </c>
      <c r="AM73" s="79">
        <v>-2.0551642403006554E-2</v>
      </c>
      <c r="AN73" s="79">
        <v>-2.7070080861449242E-2</v>
      </c>
      <c r="AO73" s="79">
        <v>4.7302516177296638E-3</v>
      </c>
      <c r="AP73" s="79">
        <v>5.1370477303862572E-3</v>
      </c>
      <c r="AQ73" s="79">
        <v>-4.2326338589191437E-3</v>
      </c>
      <c r="AR73" s="79">
        <v>-4.5688585378229618E-3</v>
      </c>
      <c r="AS73" s="79">
        <v>1.9687199965119362E-3</v>
      </c>
      <c r="AT73" s="79">
        <v>-5.0347456708550453E-3</v>
      </c>
      <c r="AU73" s="79">
        <v>2.5423157494515181E-3</v>
      </c>
      <c r="AV73" s="79">
        <v>1.3966066762804985E-2</v>
      </c>
      <c r="AW73" s="79">
        <v>2.3050999268889427E-2</v>
      </c>
      <c r="AX73" s="79">
        <v>1.6371257603168488E-2</v>
      </c>
      <c r="AY73" s="79">
        <v>8.7845546659082174E-4</v>
      </c>
      <c r="AZ73" s="79">
        <v>1.7088441178202629E-2</v>
      </c>
      <c r="BA73" s="79">
        <v>-4.4958733022212982E-2</v>
      </c>
      <c r="BB73" s="79">
        <v>-2.2663405165076256E-2</v>
      </c>
      <c r="BC73" s="79">
        <v>-5.9020787011831999E-4</v>
      </c>
      <c r="BD73" s="79">
        <v>1.0543491691350937E-2</v>
      </c>
      <c r="BE73" s="79">
        <v>1.9234661012887955E-2</v>
      </c>
      <c r="BF73" s="79">
        <v>1.8455455079674721E-2</v>
      </c>
      <c r="BG73" s="79">
        <v>1.6049632802605629E-2</v>
      </c>
      <c r="BH73" s="79">
        <v>9.1370129957795143E-3</v>
      </c>
      <c r="BI73" s="79">
        <v>4.3603302910923958E-3</v>
      </c>
      <c r="BJ73" s="79">
        <v>-1.939714327454567E-2</v>
      </c>
      <c r="BK73" s="79">
        <v>-5.3017021855339408E-4</v>
      </c>
      <c r="BL73" s="79">
        <v>-7.201263215392828E-3</v>
      </c>
      <c r="BM73" s="79">
        <v>2.1876107901334763E-2</v>
      </c>
      <c r="BN73" s="79">
        <v>2.3100392892956734E-2</v>
      </c>
      <c r="BO73" s="79">
        <v>1.3669466599822044E-2</v>
      </c>
      <c r="BP73" s="79">
        <v>1.4626855030655861E-2</v>
      </c>
      <c r="BQ73" s="79">
        <v>2.1301150321960449E-2</v>
      </c>
      <c r="BR73" s="79">
        <v>1.7497546970844269E-2</v>
      </c>
      <c r="BS73" s="79">
        <v>2.8833262622356415E-2</v>
      </c>
      <c r="BT73" s="79">
        <v>3.7962444126605988E-2</v>
      </c>
      <c r="BU73" s="79">
        <v>4.9143828451633453E-2</v>
      </c>
      <c r="BV73" s="79">
        <v>3.8940723985433578E-2</v>
      </c>
      <c r="BW73" s="79">
        <v>2.4484219029545784E-2</v>
      </c>
      <c r="BX73" s="79">
        <v>4.2917255312204361E-2</v>
      </c>
      <c r="BY73" s="79">
        <v>-1.4041868969798088E-2</v>
      </c>
      <c r="BZ73" s="79">
        <v>3.1480661127716303E-3</v>
      </c>
      <c r="CA73" s="79">
        <v>2.2033240646123886E-2</v>
      </c>
      <c r="CB73" s="79">
        <v>3.0835762619972229E-2</v>
      </c>
      <c r="CC73" s="79">
        <v>3.0415292829275131E-2</v>
      </c>
      <c r="CD73" s="79">
        <v>2.9059931635856628E-2</v>
      </c>
      <c r="CE73" s="79">
        <v>2.6378052309155464E-2</v>
      </c>
      <c r="CF73" s="79">
        <v>1.9516685977578163E-2</v>
      </c>
      <c r="CG73" s="79">
        <v>1.4708536677062511E-2</v>
      </c>
      <c r="CH73" s="79">
        <v>-7.7901324257254601E-3</v>
      </c>
      <c r="CI73" s="79">
        <v>1.3336640782654285E-2</v>
      </c>
      <c r="CJ73" s="79">
        <v>6.5598199144005775E-3</v>
      </c>
      <c r="CK73" s="79">
        <v>3.3751275390386581E-2</v>
      </c>
      <c r="CL73" s="79">
        <v>3.5541750490665436E-2</v>
      </c>
      <c r="CM73" s="79">
        <v>2.606840617954731E-2</v>
      </c>
      <c r="CN73" s="79">
        <v>2.7921747416257858E-2</v>
      </c>
      <c r="CO73" s="79">
        <v>3.4690733999013901E-2</v>
      </c>
      <c r="CP73" s="79">
        <v>3.3103343099355698E-2</v>
      </c>
      <c r="CQ73" s="79">
        <v>4.7042291611433029E-2</v>
      </c>
      <c r="CR73" s="79">
        <v>5.4582260549068451E-2</v>
      </c>
      <c r="CS73" s="79">
        <v>6.721564382314682E-2</v>
      </c>
      <c r="CT73" s="79">
        <v>5.4572269320487976E-2</v>
      </c>
      <c r="CU73" s="79">
        <v>4.0833499282598495E-2</v>
      </c>
      <c r="CV73" s="79">
        <v>6.0806211084127426E-2</v>
      </c>
      <c r="CW73" s="79">
        <v>7.371055893599987E-3</v>
      </c>
      <c r="CX73" s="79">
        <v>2.102501317858696E-2</v>
      </c>
      <c r="CY73" s="79">
        <v>3.7702172994613647E-2</v>
      </c>
      <c r="CZ73" s="79">
        <v>4.4890128076076508E-2</v>
      </c>
      <c r="DA73" s="79">
        <v>4.1595924645662308E-2</v>
      </c>
      <c r="DB73" s="79">
        <v>3.9664406329393387E-2</v>
      </c>
      <c r="DC73" s="79">
        <v>3.670646995306015E-2</v>
      </c>
      <c r="DD73" s="79">
        <v>2.9896359890699387E-2</v>
      </c>
      <c r="DE73" s="79">
        <v>2.5056742131710052E-2</v>
      </c>
      <c r="DF73" s="79">
        <v>3.8168784230947495E-3</v>
      </c>
      <c r="DG73" s="79">
        <v>2.7203451842069626E-2</v>
      </c>
      <c r="DH73" s="79">
        <v>2.032090350985527E-2</v>
      </c>
      <c r="DI73" s="79">
        <v>4.56264428794384E-2</v>
      </c>
      <c r="DJ73" s="79">
        <v>4.7983109951019287E-2</v>
      </c>
      <c r="DK73" s="79">
        <v>3.8467347621917725E-2</v>
      </c>
      <c r="DL73" s="79">
        <v>4.1216641664505005E-2</v>
      </c>
      <c r="DM73" s="79">
        <v>4.8080317676067352E-2</v>
      </c>
      <c r="DN73" s="79">
        <v>4.8709139227867126E-2</v>
      </c>
      <c r="DO73" s="79">
        <v>6.5251320600509644E-2</v>
      </c>
      <c r="DP73" s="79">
        <v>7.1202076971530914E-2</v>
      </c>
      <c r="DQ73" s="79">
        <v>8.5287459194660187E-2</v>
      </c>
      <c r="DR73" s="79">
        <v>7.0203810930252075E-2</v>
      </c>
      <c r="DS73" s="79">
        <v>5.7182777673006058E-2</v>
      </c>
      <c r="DT73" s="79">
        <v>7.869517058134079E-2</v>
      </c>
      <c r="DU73" s="79">
        <v>2.8783980756998062E-2</v>
      </c>
      <c r="DV73" s="79">
        <v>3.8901958614587784E-2</v>
      </c>
      <c r="DW73" s="79">
        <v>5.3371105343103409E-2</v>
      </c>
      <c r="DX73" s="79">
        <v>5.8944493532180786E-2</v>
      </c>
      <c r="DY73" s="79">
        <v>5.7738978415727615E-2</v>
      </c>
      <c r="DZ73" s="79">
        <v>5.4975587874650955E-2</v>
      </c>
      <c r="EA73" s="79">
        <v>5.1619067788124084E-2</v>
      </c>
      <c r="EB73" s="79">
        <v>4.4882956892251968E-2</v>
      </c>
      <c r="EC73" s="79">
        <v>3.9997909218072891E-2</v>
      </c>
      <c r="ED73" s="79">
        <v>2.0575558766722679E-2</v>
      </c>
      <c r="EE73" s="79">
        <v>4.7224923968315125E-2</v>
      </c>
      <c r="EF73" s="79">
        <v>4.0189720690250397E-2</v>
      </c>
      <c r="EG73" s="79">
        <v>6.2772296369075775E-2</v>
      </c>
      <c r="EH73" s="79">
        <v>6.594645231962204E-2</v>
      </c>
      <c r="EI73" s="79">
        <v>5.6369446218013763E-2</v>
      </c>
      <c r="EJ73" s="79">
        <v>6.041235476732254E-2</v>
      </c>
      <c r="EK73" s="79">
        <v>6.741274893283844E-2</v>
      </c>
      <c r="EL73" s="79">
        <v>7.1241430938243866E-2</v>
      </c>
      <c r="EM73" s="79">
        <v>9.1542266309261322E-2</v>
      </c>
      <c r="EN73" s="79">
        <v>9.5198452472686768E-2</v>
      </c>
      <c r="EO73" s="79">
        <v>0.11138028651475906</v>
      </c>
      <c r="EP73" s="79">
        <v>9.2773281037807465E-2</v>
      </c>
      <c r="EQ73" s="79">
        <v>8.0788545310497284E-2</v>
      </c>
      <c r="ER73" s="79">
        <v>0.10452397912740707</v>
      </c>
      <c r="ES73" s="79">
        <v>5.9700842946767807E-2</v>
      </c>
      <c r="ET73" s="79">
        <v>6.4713433384895325E-2</v>
      </c>
      <c r="EU73" s="79">
        <v>7.5994551181793213E-2</v>
      </c>
      <c r="EV73" s="79">
        <v>7.9236768186092377E-2</v>
      </c>
      <c r="EW73" s="79">
        <v>59.016597747802734</v>
      </c>
      <c r="EX73" s="79">
        <v>58.736557006835938</v>
      </c>
      <c r="EY73" s="79">
        <v>58.283332824707031</v>
      </c>
      <c r="EZ73" s="79">
        <v>57.986793518066406</v>
      </c>
      <c r="FA73" s="79">
        <v>57.744434356689453</v>
      </c>
      <c r="FB73" s="79">
        <v>57.328388214111328</v>
      </c>
      <c r="FC73" s="79">
        <v>57.157630920410156</v>
      </c>
      <c r="FD73" s="79">
        <v>57.048004150390625</v>
      </c>
      <c r="FE73" s="79">
        <v>58.154560089111328</v>
      </c>
      <c r="FF73" s="79">
        <v>59.942672729492188</v>
      </c>
      <c r="FG73" s="79">
        <v>61.989192962646484</v>
      </c>
      <c r="FH73" s="79">
        <v>64.855499267578125</v>
      </c>
      <c r="FI73" s="79">
        <v>66.210769653320313</v>
      </c>
      <c r="FJ73" s="79">
        <v>67.529426574707031</v>
      </c>
      <c r="FK73" s="79">
        <v>68.943229675292969</v>
      </c>
      <c r="FL73" s="79">
        <v>69.606109619140625</v>
      </c>
      <c r="FM73" s="79">
        <v>69.521659851074219</v>
      </c>
      <c r="FN73" s="79">
        <v>69.411544799804688</v>
      </c>
      <c r="FO73" s="79">
        <v>67.467849731445313</v>
      </c>
      <c r="FP73" s="79">
        <v>65.892196655273438</v>
      </c>
      <c r="FQ73" s="79">
        <v>63.499473571777344</v>
      </c>
      <c r="FR73" s="79">
        <v>61.570049285888672</v>
      </c>
      <c r="FS73" s="79">
        <v>60.450321197509766</v>
      </c>
      <c r="FT73" s="79">
        <v>59.6768798828125</v>
      </c>
      <c r="FU73" s="79">
        <v>2.2885248064994812E-2</v>
      </c>
      <c r="FV73" s="79">
        <v>2.9721090570092201E-2</v>
      </c>
      <c r="FW73" s="79">
        <v>2.1969316527247429E-2</v>
      </c>
      <c r="FX73" s="79">
        <v>103.40908813476563</v>
      </c>
      <c r="FY73" s="79">
        <v>1</v>
      </c>
      <c r="FZ73" s="41"/>
      <c r="GA73" s="34"/>
      <c r="GB73" s="34"/>
    </row>
    <row r="74" spans="1:184" x14ac:dyDescent="0.25">
      <c r="A74" t="s">
        <v>186</v>
      </c>
      <c r="B74" t="s">
        <v>236</v>
      </c>
      <c r="C74" t="s">
        <v>2</v>
      </c>
      <c r="D74" t="s">
        <v>202</v>
      </c>
      <c r="E74" t="s">
        <v>208</v>
      </c>
      <c r="F74" t="s">
        <v>181</v>
      </c>
      <c r="G74" t="s">
        <v>1</v>
      </c>
      <c r="H74" s="79">
        <v>246</v>
      </c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  <c r="EO74" s="79"/>
      <c r="EP74" s="79"/>
      <c r="EQ74" s="79"/>
      <c r="ER74" s="79"/>
      <c r="ES74" s="79"/>
      <c r="ET74" s="79"/>
      <c r="EU74" s="79"/>
      <c r="EV74" s="79"/>
      <c r="EW74" s="79"/>
      <c r="EX74" s="79"/>
      <c r="EY74" s="79"/>
      <c r="EZ74" s="79"/>
      <c r="FA74" s="79"/>
      <c r="FB74" s="79"/>
      <c r="FC74" s="79"/>
      <c r="FD74" s="79"/>
      <c r="FE74" s="79"/>
      <c r="FF74" s="79"/>
      <c r="FG74" s="79"/>
      <c r="FH74" s="79"/>
      <c r="FI74" s="79"/>
      <c r="FJ74" s="79"/>
      <c r="FK74" s="79"/>
      <c r="FL74" s="79"/>
      <c r="FM74" s="79"/>
      <c r="FN74" s="79"/>
      <c r="FO74" s="79"/>
      <c r="FP74" s="79"/>
      <c r="FQ74" s="79"/>
      <c r="FR74" s="79"/>
      <c r="FS74" s="79"/>
      <c r="FT74" s="79"/>
      <c r="FU74" s="79"/>
      <c r="FV74" s="79"/>
      <c r="FW74" s="79"/>
      <c r="FX74" s="79">
        <v>9.9545450210571289</v>
      </c>
      <c r="FY74" s="79">
        <v>0</v>
      </c>
      <c r="FZ74" s="41"/>
      <c r="GA74" s="34"/>
      <c r="GB74" s="34"/>
    </row>
    <row r="75" spans="1:184" x14ac:dyDescent="0.25">
      <c r="A75" t="s">
        <v>186</v>
      </c>
      <c r="B75" t="s">
        <v>236</v>
      </c>
      <c r="C75" t="s">
        <v>2</v>
      </c>
      <c r="D75" t="s">
        <v>202</v>
      </c>
      <c r="E75" t="s">
        <v>208</v>
      </c>
      <c r="F75" t="s">
        <v>182</v>
      </c>
      <c r="G75" t="s">
        <v>1</v>
      </c>
      <c r="H75" s="79">
        <v>2742</v>
      </c>
      <c r="I75" s="79">
        <v>1.1019426584243774</v>
      </c>
      <c r="J75" s="79">
        <v>0.974648118019104</v>
      </c>
      <c r="K75" s="79">
        <v>0.91178125143051147</v>
      </c>
      <c r="L75" s="79">
        <v>0.85153049230575562</v>
      </c>
      <c r="M75" s="79">
        <v>0.88636165857315063</v>
      </c>
      <c r="N75" s="79">
        <v>1.0037972927093506</v>
      </c>
      <c r="O75" s="79">
        <v>1.0925537347793579</v>
      </c>
      <c r="P75" s="79">
        <v>1.2164958715438843</v>
      </c>
      <c r="Q75" s="79">
        <v>1.2443243265151978</v>
      </c>
      <c r="R75" s="79">
        <v>1.2902483940124512</v>
      </c>
      <c r="S75" s="79">
        <v>1.3053728342056274</v>
      </c>
      <c r="T75" s="79">
        <v>1.3327023983001709</v>
      </c>
      <c r="U75" s="79">
        <v>1.3443517684936523</v>
      </c>
      <c r="V75" s="79">
        <v>1.3304657936096191</v>
      </c>
      <c r="W75" s="79">
        <v>1.3732705116271973</v>
      </c>
      <c r="X75" s="79">
        <v>1.4111505746841431</v>
      </c>
      <c r="Y75" s="79">
        <v>1.5312809944152832</v>
      </c>
      <c r="Z75" s="79">
        <v>1.7085816860198975</v>
      </c>
      <c r="AA75" s="79">
        <v>1.7522646188735962</v>
      </c>
      <c r="AB75" s="79">
        <v>1.7971569299697876</v>
      </c>
      <c r="AC75" s="79">
        <v>1.8510727882385254</v>
      </c>
      <c r="AD75" s="79">
        <v>1.8354885578155518</v>
      </c>
      <c r="AE75" s="79">
        <v>1.6117184162139893</v>
      </c>
      <c r="AF75" s="79">
        <v>1.3272480964660645</v>
      </c>
      <c r="AG75" s="79">
        <v>-0.30137050151824951</v>
      </c>
      <c r="AH75" s="79">
        <v>-0.17496640980243683</v>
      </c>
      <c r="AI75" s="79">
        <v>-0.10204011201858521</v>
      </c>
      <c r="AJ75" s="79">
        <v>-9.5811717212200165E-2</v>
      </c>
      <c r="AK75" s="79">
        <v>-6.540321558713913E-2</v>
      </c>
      <c r="AL75" s="79">
        <v>-4.903411865234375E-2</v>
      </c>
      <c r="AM75" s="79">
        <v>-7.5071118772029877E-2</v>
      </c>
      <c r="AN75" s="79">
        <v>-7.3147714138031006E-2</v>
      </c>
      <c r="AO75" s="79">
        <v>-7.1889199316501617E-2</v>
      </c>
      <c r="AP75" s="79">
        <v>-5.8736283332109451E-2</v>
      </c>
      <c r="AQ75" s="79">
        <v>2.8853790834546089E-2</v>
      </c>
      <c r="AR75" s="79">
        <v>2.3182297125458717E-2</v>
      </c>
      <c r="AS75" s="79">
        <v>-2.9197793919593096E-3</v>
      </c>
      <c r="AT75" s="79">
        <v>-3.1668324023485184E-2</v>
      </c>
      <c r="AU75" s="79">
        <v>-1.3857048004865646E-2</v>
      </c>
      <c r="AV75" s="79">
        <v>8.8928518816828728E-3</v>
      </c>
      <c r="AW75" s="79">
        <v>-1.3631964102387428E-3</v>
      </c>
      <c r="AX75" s="79">
        <v>9.0580672258511186E-4</v>
      </c>
      <c r="AY75" s="79">
        <v>-3.4091629087924957E-2</v>
      </c>
      <c r="AZ75" s="79">
        <v>-2.0532334223389626E-2</v>
      </c>
      <c r="BA75" s="79">
        <v>-9.7634144127368927E-2</v>
      </c>
      <c r="BB75" s="79">
        <v>-0.14633612334728241</v>
      </c>
      <c r="BC75" s="79">
        <v>-0.14749298989772797</v>
      </c>
      <c r="BD75" s="79">
        <v>-0.25618880987167358</v>
      </c>
      <c r="BE75" s="79">
        <v>-0.23585909605026245</v>
      </c>
      <c r="BF75" s="79">
        <v>-0.13109183311462402</v>
      </c>
      <c r="BG75" s="79">
        <v>-6.4399808645248413E-2</v>
      </c>
      <c r="BH75" s="79">
        <v>-6.5349064767360687E-2</v>
      </c>
      <c r="BI75" s="79">
        <v>-2.746240608394146E-2</v>
      </c>
      <c r="BJ75" s="79">
        <v>-9.4000641256570816E-3</v>
      </c>
      <c r="BK75" s="79">
        <v>-3.193032369017601E-2</v>
      </c>
      <c r="BL75" s="79">
        <v>-2.535657025873661E-2</v>
      </c>
      <c r="BM75" s="79">
        <v>-2.5369778275489807E-2</v>
      </c>
      <c r="BN75" s="79">
        <v>-7.3230563430115581E-4</v>
      </c>
      <c r="BO75" s="79">
        <v>8.1749282777309418E-2</v>
      </c>
      <c r="BP75" s="79">
        <v>7.9205833375453949E-2</v>
      </c>
      <c r="BQ75" s="79">
        <v>5.5625196546316147E-2</v>
      </c>
      <c r="BR75" s="79">
        <v>2.8075277805328369E-2</v>
      </c>
      <c r="BS75" s="79">
        <v>4.4393125921487808E-2</v>
      </c>
      <c r="BT75" s="79">
        <v>6.895822286605835E-2</v>
      </c>
      <c r="BU75" s="79">
        <v>6.1545457690954208E-2</v>
      </c>
      <c r="BV75" s="79">
        <v>6.8030811846256256E-2</v>
      </c>
      <c r="BW75" s="79">
        <v>3.0652202665805817E-2</v>
      </c>
      <c r="BX75" s="79">
        <v>4.2146407067775726E-2</v>
      </c>
      <c r="BY75" s="79">
        <v>-3.0525295063853264E-2</v>
      </c>
      <c r="BZ75" s="79">
        <v>-8.1461049616336823E-2</v>
      </c>
      <c r="CA75" s="79">
        <v>-9.9589340388774872E-2</v>
      </c>
      <c r="CB75" s="79">
        <v>-0.19327057898044586</v>
      </c>
      <c r="CC75" s="79">
        <v>-0.19048610329627991</v>
      </c>
      <c r="CD75" s="79">
        <v>-0.10070443153381348</v>
      </c>
      <c r="CE75" s="79">
        <v>-3.8330249488353729E-2</v>
      </c>
      <c r="CF75" s="79">
        <v>-4.4250726699829102E-2</v>
      </c>
      <c r="CG75" s="79">
        <v>-1.1847142595797777E-3</v>
      </c>
      <c r="CH75" s="79">
        <v>1.8050361424684525E-2</v>
      </c>
      <c r="CI75" s="79">
        <v>-2.0511387847363949E-3</v>
      </c>
      <c r="CJ75" s="79">
        <v>7.7434293925762177E-3</v>
      </c>
      <c r="CK75" s="79">
        <v>6.8494328297674656E-3</v>
      </c>
      <c r="CL75" s="79">
        <v>3.9441071450710297E-2</v>
      </c>
      <c r="CM75" s="79">
        <v>0.11838454008102417</v>
      </c>
      <c r="CN75" s="79">
        <v>0.11800757050514221</v>
      </c>
      <c r="CO75" s="79">
        <v>9.6173271536827087E-2</v>
      </c>
      <c r="CP75" s="79">
        <v>6.9453515112400055E-2</v>
      </c>
      <c r="CQ75" s="79">
        <v>8.4737017750740051E-2</v>
      </c>
      <c r="CR75" s="79">
        <v>0.11055932193994522</v>
      </c>
      <c r="CS75" s="79">
        <v>0.10511580109596252</v>
      </c>
      <c r="CT75" s="79">
        <v>0.11452139168977737</v>
      </c>
      <c r="CU75" s="79">
        <v>7.5493581593036652E-2</v>
      </c>
      <c r="CV75" s="79">
        <v>8.5557512938976288E-2</v>
      </c>
      <c r="CW75" s="79">
        <v>1.5954088419675827E-2</v>
      </c>
      <c r="CX75" s="79">
        <v>-3.6528777331113815E-2</v>
      </c>
      <c r="CY75" s="79">
        <v>-6.6411413252353668E-2</v>
      </c>
      <c r="CZ75" s="79">
        <v>-0.14969360828399658</v>
      </c>
      <c r="DA75" s="79">
        <v>-0.14511311054229736</v>
      </c>
      <c r="DB75" s="79">
        <v>-7.031702995300293E-2</v>
      </c>
      <c r="DC75" s="79">
        <v>-1.226069126278162E-2</v>
      </c>
      <c r="DD75" s="79">
        <v>-2.3152388632297516E-2</v>
      </c>
      <c r="DE75" s="79">
        <v>2.5092978030443192E-2</v>
      </c>
      <c r="DF75" s="79">
        <v>4.550078883767128E-2</v>
      </c>
      <c r="DG75" s="79">
        <v>2.7828045189380646E-2</v>
      </c>
      <c r="DH75" s="79">
        <v>4.0843427181243896E-2</v>
      </c>
      <c r="DI75" s="79">
        <v>3.9068643003702164E-2</v>
      </c>
      <c r="DJ75" s="79">
        <v>7.9614445567131042E-2</v>
      </c>
      <c r="DK75" s="79">
        <v>0.15501978993415833</v>
      </c>
      <c r="DL75" s="79">
        <v>0.15680930018424988</v>
      </c>
      <c r="DM75" s="79">
        <v>0.13672134280204773</v>
      </c>
      <c r="DN75" s="79">
        <v>0.11083175241947174</v>
      </c>
      <c r="DO75" s="79">
        <v>0.12508091330528259</v>
      </c>
      <c r="DP75" s="79">
        <v>0.15216042101383209</v>
      </c>
      <c r="DQ75" s="79">
        <v>0.14868614077568054</v>
      </c>
      <c r="DR75" s="79">
        <v>0.1610119640827179</v>
      </c>
      <c r="DS75" s="79">
        <v>0.12033496052026749</v>
      </c>
      <c r="DT75" s="79">
        <v>0.12896861135959625</v>
      </c>
      <c r="DU75" s="79">
        <v>6.2433470040559769E-2</v>
      </c>
      <c r="DV75" s="79">
        <v>8.4034958854317665E-3</v>
      </c>
      <c r="DW75" s="79">
        <v>-3.3233489841222763E-2</v>
      </c>
      <c r="DX75" s="79">
        <v>-0.10611663013696671</v>
      </c>
      <c r="DY75" s="79">
        <v>-7.9601705074310303E-2</v>
      </c>
      <c r="DZ75" s="79">
        <v>-2.6442449539899826E-2</v>
      </c>
      <c r="EA75" s="79">
        <v>2.5379611179232597E-2</v>
      </c>
      <c r="EB75" s="79">
        <v>7.3102605529129505E-3</v>
      </c>
      <c r="EC75" s="79">
        <v>6.3033789396286011E-2</v>
      </c>
      <c r="ED75" s="79">
        <v>8.5134841501712799E-2</v>
      </c>
      <c r="EE75" s="79">
        <v>7.0968843996524811E-2</v>
      </c>
      <c r="EF75" s="79">
        <v>8.8634572923183441E-2</v>
      </c>
      <c r="EG75" s="79">
        <v>8.5588067770004272E-2</v>
      </c>
      <c r="EH75" s="79">
        <v>0.13761842250823975</v>
      </c>
      <c r="EI75" s="79">
        <v>0.2079152911901474</v>
      </c>
      <c r="EJ75" s="79">
        <v>0.21283283829689026</v>
      </c>
      <c r="EK75" s="79">
        <v>0.19526632130146027</v>
      </c>
      <c r="EL75" s="79">
        <v>0.170575350522995</v>
      </c>
      <c r="EM75" s="79">
        <v>0.18333108723163605</v>
      </c>
      <c r="EN75" s="79">
        <v>0.21222579479217529</v>
      </c>
      <c r="EO75" s="79">
        <v>0.21159480512142181</v>
      </c>
      <c r="EP75" s="79">
        <v>0.22813697159290314</v>
      </c>
      <c r="EQ75" s="79">
        <v>0.18507878482341766</v>
      </c>
      <c r="ER75" s="79">
        <v>0.19164736568927765</v>
      </c>
      <c r="ES75" s="79">
        <v>0.12954232096672058</v>
      </c>
      <c r="ET75" s="79">
        <v>7.3278561234474182E-2</v>
      </c>
      <c r="EU75" s="79">
        <v>1.4670162461698055E-2</v>
      </c>
      <c r="EV75" s="79">
        <v>-4.3198402971029282E-2</v>
      </c>
      <c r="EW75" s="79">
        <v>60.878551483154297</v>
      </c>
      <c r="EX75" s="79">
        <v>60.042823791503906</v>
      </c>
      <c r="EY75" s="79">
        <v>58.969940185546875</v>
      </c>
      <c r="EZ75" s="79">
        <v>58.031330108642578</v>
      </c>
      <c r="FA75" s="79">
        <v>57.155582427978516</v>
      </c>
      <c r="FB75" s="79">
        <v>56.395946502685547</v>
      </c>
      <c r="FC75" s="79">
        <v>55.829421997070313</v>
      </c>
      <c r="FD75" s="79">
        <v>56.565120697021484</v>
      </c>
      <c r="FE75" s="79">
        <v>59.520332336425781</v>
      </c>
      <c r="FF75" s="79">
        <v>63.707496643066406</v>
      </c>
      <c r="FG75" s="79">
        <v>68.179664611816406</v>
      </c>
      <c r="FH75" s="79">
        <v>72.505973815917969</v>
      </c>
      <c r="FI75" s="79">
        <v>76.740867614746094</v>
      </c>
      <c r="FJ75" s="79">
        <v>80.735595703125</v>
      </c>
      <c r="FK75" s="79">
        <v>83.101249694824219</v>
      </c>
      <c r="FL75" s="79">
        <v>84.241264343261719</v>
      </c>
      <c r="FM75" s="79">
        <v>83.983657836914063</v>
      </c>
      <c r="FN75" s="79">
        <v>82.675987243652344</v>
      </c>
      <c r="FO75" s="79">
        <v>80.733062744140625</v>
      </c>
      <c r="FP75" s="79">
        <v>77.446487426757813</v>
      </c>
      <c r="FQ75" s="79">
        <v>72.948135375976563</v>
      </c>
      <c r="FR75" s="79">
        <v>67.83856201171875</v>
      </c>
      <c r="FS75" s="79">
        <v>64.820259094238281</v>
      </c>
      <c r="FT75" s="79">
        <v>62.692348480224609</v>
      </c>
      <c r="FU75" s="79">
        <v>5.39073646068573E-2</v>
      </c>
      <c r="FV75" s="79">
        <v>7.8894257545471191E-2</v>
      </c>
      <c r="FW75" s="79">
        <v>5.0277464091777802E-2</v>
      </c>
      <c r="FX75" s="79">
        <v>304.18182373046875</v>
      </c>
      <c r="FY75" s="79">
        <v>1</v>
      </c>
      <c r="FZ75" s="41"/>
      <c r="GA75" s="34"/>
      <c r="GB75" s="34"/>
    </row>
    <row r="76" spans="1:184" x14ac:dyDescent="0.25">
      <c r="A76" t="s">
        <v>186</v>
      </c>
      <c r="B76" t="s">
        <v>236</v>
      </c>
      <c r="C76" t="s">
        <v>2</v>
      </c>
      <c r="D76" t="s">
        <v>202</v>
      </c>
      <c r="E76" t="s">
        <v>208</v>
      </c>
      <c r="F76" t="s">
        <v>183</v>
      </c>
      <c r="G76" t="s">
        <v>1</v>
      </c>
      <c r="H76" s="79">
        <v>2365</v>
      </c>
      <c r="I76" s="79">
        <v>1.3360751867294312</v>
      </c>
      <c r="J76" s="79">
        <v>1.2230240106582642</v>
      </c>
      <c r="K76" s="79">
        <v>1.1563069820404053</v>
      </c>
      <c r="L76" s="79">
        <v>1.1058757305145264</v>
      </c>
      <c r="M76" s="79">
        <v>1.0921101570129395</v>
      </c>
      <c r="N76" s="79">
        <v>1.2044250965118408</v>
      </c>
      <c r="O76" s="79">
        <v>1.3444036245346069</v>
      </c>
      <c r="P76" s="79">
        <v>1.3882988691329956</v>
      </c>
      <c r="Q76" s="79">
        <v>1.4449222087860107</v>
      </c>
      <c r="R76" s="79">
        <v>1.5047595500946045</v>
      </c>
      <c r="S76" s="79">
        <v>1.5182868242263794</v>
      </c>
      <c r="T76" s="79">
        <v>1.6601026058197021</v>
      </c>
      <c r="U76" s="79">
        <v>1.7804752588272095</v>
      </c>
      <c r="V76" s="79">
        <v>1.8852497339248657</v>
      </c>
      <c r="W76" s="79">
        <v>1.9695878028869629</v>
      </c>
      <c r="X76" s="79">
        <v>2.0645174980163574</v>
      </c>
      <c r="Y76" s="79">
        <v>2.2020277976989746</v>
      </c>
      <c r="Z76" s="79">
        <v>2.3001832962036133</v>
      </c>
      <c r="AA76" s="79">
        <v>2.3495597839355469</v>
      </c>
      <c r="AB76" s="79">
        <v>2.3961882591247559</v>
      </c>
      <c r="AC76" s="79">
        <v>2.4304118156433105</v>
      </c>
      <c r="AD76" s="79">
        <v>2.3592526912689209</v>
      </c>
      <c r="AE76" s="79">
        <v>2.0366709232330322</v>
      </c>
      <c r="AF76" s="79">
        <v>1.6725736856460571</v>
      </c>
      <c r="AG76" s="79">
        <v>-0.37385621666908264</v>
      </c>
      <c r="AH76" s="79">
        <v>-0.25658893585205078</v>
      </c>
      <c r="AI76" s="79">
        <v>-0.14635206758975983</v>
      </c>
      <c r="AJ76" s="79">
        <v>-0.11433771997690201</v>
      </c>
      <c r="AK76" s="79">
        <v>-9.2231959104537964E-2</v>
      </c>
      <c r="AL76" s="79">
        <v>-0.10252548009157181</v>
      </c>
      <c r="AM76" s="79">
        <v>-0.21135376393795013</v>
      </c>
      <c r="AN76" s="79">
        <v>-0.16813008487224579</v>
      </c>
      <c r="AO76" s="79">
        <v>-0.15425753593444824</v>
      </c>
      <c r="AP76" s="79">
        <v>-0.15993010997772217</v>
      </c>
      <c r="AQ76" s="79">
        <v>-0.19970275461673737</v>
      </c>
      <c r="AR76" s="79">
        <v>-0.11738932132720947</v>
      </c>
      <c r="AS76" s="79">
        <v>-0.18456973135471344</v>
      </c>
      <c r="AT76" s="79">
        <v>-0.12137449532747269</v>
      </c>
      <c r="AU76" s="79">
        <v>-0.12216302007436752</v>
      </c>
      <c r="AV76" s="79">
        <v>-5.0458859652280807E-2</v>
      </c>
      <c r="AW76" s="79">
        <v>-2.0797872915863991E-2</v>
      </c>
      <c r="AX76" s="79">
        <v>-0.10354110598564148</v>
      </c>
      <c r="AY76" s="79">
        <v>-0.13781064748764038</v>
      </c>
      <c r="AZ76" s="79">
        <v>3.1232929322868586E-3</v>
      </c>
      <c r="BA76" s="79">
        <v>-5.7085692882537842E-2</v>
      </c>
      <c r="BB76" s="79">
        <v>-0.14084678888320923</v>
      </c>
      <c r="BC76" s="79">
        <v>-0.23174142837524414</v>
      </c>
      <c r="BD76" s="79">
        <v>-0.30827870965003967</v>
      </c>
      <c r="BE76" s="79">
        <v>-0.2998945415019989</v>
      </c>
      <c r="BF76" s="79">
        <v>-0.19417712092399597</v>
      </c>
      <c r="BG76" s="79">
        <v>-9.1084033250808716E-2</v>
      </c>
      <c r="BH76" s="79">
        <v>-6.9428682327270508E-2</v>
      </c>
      <c r="BI76" s="79">
        <v>-5.1514375954866409E-2</v>
      </c>
      <c r="BJ76" s="79">
        <v>-4.9164529889822006E-2</v>
      </c>
      <c r="BK76" s="79">
        <v>-0.15731708705425262</v>
      </c>
      <c r="BL76" s="79">
        <v>-0.11681704223155975</v>
      </c>
      <c r="BM76" s="79">
        <v>-9.5255866646766663E-2</v>
      </c>
      <c r="BN76" s="79">
        <v>-9.8558984696865082E-2</v>
      </c>
      <c r="BO76" s="79">
        <v>-0.13756248354911804</v>
      </c>
      <c r="BP76" s="79">
        <v>-4.6644005924463272E-2</v>
      </c>
      <c r="BQ76" s="79">
        <v>-0.10207813233137131</v>
      </c>
      <c r="BR76" s="79">
        <v>-3.0260298401117325E-2</v>
      </c>
      <c r="BS76" s="79">
        <v>-2.5017371401190758E-2</v>
      </c>
      <c r="BT76" s="79">
        <v>4.3964602053165436E-2</v>
      </c>
      <c r="BU76" s="79">
        <v>7.4624523520469666E-2</v>
      </c>
      <c r="BV76" s="79">
        <v>-6.4432360231876373E-3</v>
      </c>
      <c r="BW76" s="79">
        <v>-3.906191885471344E-2</v>
      </c>
      <c r="BX76" s="79">
        <v>9.6353180706501007E-2</v>
      </c>
      <c r="BY76" s="79">
        <v>3.5366963595151901E-2</v>
      </c>
      <c r="BZ76" s="79">
        <v>-5.6694861501455307E-2</v>
      </c>
      <c r="CA76" s="79">
        <v>-0.14724819362163544</v>
      </c>
      <c r="CB76" s="79">
        <v>-0.22468417882919312</v>
      </c>
      <c r="CC76" s="79">
        <v>-0.24866892397403717</v>
      </c>
      <c r="CD76" s="79">
        <v>-0.15095089375972748</v>
      </c>
      <c r="CE76" s="79">
        <v>-5.2805561572313309E-2</v>
      </c>
      <c r="CF76" s="79">
        <v>-3.832482174038887E-2</v>
      </c>
      <c r="CG76" s="79">
        <v>-2.3313499987125397E-2</v>
      </c>
      <c r="CH76" s="79">
        <v>-1.2206896208226681E-2</v>
      </c>
      <c r="CI76" s="79">
        <v>-0.1198914423584938</v>
      </c>
      <c r="CJ76" s="79">
        <v>-8.1277787685394287E-2</v>
      </c>
      <c r="CK76" s="79">
        <v>-5.4391495883464813E-2</v>
      </c>
      <c r="CL76" s="79">
        <v>-5.6053537875413895E-2</v>
      </c>
      <c r="CM76" s="79">
        <v>-9.4524331390857697E-2</v>
      </c>
      <c r="CN76" s="79">
        <v>2.3539855610579252E-3</v>
      </c>
      <c r="CO76" s="79">
        <v>-4.4944699853658676E-2</v>
      </c>
      <c r="CP76" s="79">
        <v>3.2845117151737213E-2</v>
      </c>
      <c r="CQ76" s="79">
        <v>4.2265407741069794E-2</v>
      </c>
      <c r="CR76" s="79">
        <v>0.10936200618743896</v>
      </c>
      <c r="CS76" s="79">
        <v>0.14071378111839294</v>
      </c>
      <c r="CT76" s="79">
        <v>6.0806453227996826E-2</v>
      </c>
      <c r="CU76" s="79">
        <v>2.9331151396036148E-2</v>
      </c>
      <c r="CV76" s="79">
        <v>0.16092391312122345</v>
      </c>
      <c r="CW76" s="79">
        <v>9.9399395287036896E-2</v>
      </c>
      <c r="CX76" s="79">
        <v>1.5885119792073965E-3</v>
      </c>
      <c r="CY76" s="79">
        <v>-8.8728435337543488E-2</v>
      </c>
      <c r="CZ76" s="79">
        <v>-0.16678684949874878</v>
      </c>
      <c r="DA76" s="79">
        <v>-0.19744330644607544</v>
      </c>
      <c r="DB76" s="79">
        <v>-0.10772466659545898</v>
      </c>
      <c r="DC76" s="79">
        <v>-1.4527090825140476E-2</v>
      </c>
      <c r="DD76" s="79">
        <v>-7.2209588252007961E-3</v>
      </c>
      <c r="DE76" s="79">
        <v>4.8873755149543285E-3</v>
      </c>
      <c r="DF76" s="79">
        <v>2.4750735610723495E-2</v>
      </c>
      <c r="DG76" s="79">
        <v>-8.2465805113315582E-2</v>
      </c>
      <c r="DH76" s="79">
        <v>-4.5738533139228821E-2</v>
      </c>
      <c r="DI76" s="79">
        <v>-1.3527123257517815E-2</v>
      </c>
      <c r="DJ76" s="79">
        <v>-1.3548088259994984E-2</v>
      </c>
      <c r="DK76" s="79">
        <v>-5.1486175507307053E-2</v>
      </c>
      <c r="DL76" s="79">
        <v>5.1351975649595261E-2</v>
      </c>
      <c r="DM76" s="79">
        <v>1.2188728898763657E-2</v>
      </c>
      <c r="DN76" s="79">
        <v>9.595053642988205E-2</v>
      </c>
      <c r="DO76" s="79">
        <v>0.10954818874597549</v>
      </c>
      <c r="DP76" s="79">
        <v>0.1747594028711319</v>
      </c>
      <c r="DQ76" s="79">
        <v>0.20680303871631622</v>
      </c>
      <c r="DR76" s="79">
        <v>0.12805613875389099</v>
      </c>
      <c r="DS76" s="79">
        <v>9.7724221646785736E-2</v>
      </c>
      <c r="DT76" s="79">
        <v>0.22549465298652649</v>
      </c>
      <c r="DU76" s="79">
        <v>0.16343182325363159</v>
      </c>
      <c r="DV76" s="79">
        <v>5.9871885925531387E-2</v>
      </c>
      <c r="DW76" s="79">
        <v>-3.0208680778741837E-2</v>
      </c>
      <c r="DX76" s="79">
        <v>-0.10888952016830444</v>
      </c>
      <c r="DY76" s="79">
        <v>-0.1234816387295723</v>
      </c>
      <c r="DZ76" s="79">
        <v>-4.5312851667404175E-2</v>
      </c>
      <c r="EA76" s="79">
        <v>4.0740940719842911E-2</v>
      </c>
      <c r="EB76" s="79">
        <v>3.7688080221414566E-2</v>
      </c>
      <c r="EC76" s="79">
        <v>4.5604962855577469E-2</v>
      </c>
      <c r="ED76" s="79">
        <v>7.8111685812473297E-2</v>
      </c>
      <c r="EE76" s="79">
        <v>-2.8429124504327774E-2</v>
      </c>
      <c r="EF76" s="79">
        <v>5.574509035795927E-3</v>
      </c>
      <c r="EG76" s="79">
        <v>4.5474540442228317E-2</v>
      </c>
      <c r="EH76" s="79">
        <v>4.782303050160408E-2</v>
      </c>
      <c r="EI76" s="79">
        <v>1.0654089041054249E-2</v>
      </c>
      <c r="EJ76" s="79">
        <v>0.12209729105234146</v>
      </c>
      <c r="EK76" s="79">
        <v>9.4680324196815491E-2</v>
      </c>
      <c r="EL76" s="79">
        <v>0.18706473708152771</v>
      </c>
      <c r="EM76" s="79">
        <v>0.20669382810592651</v>
      </c>
      <c r="EN76" s="79">
        <v>0.26918286085128784</v>
      </c>
      <c r="EO76" s="79">
        <v>0.30222544074058533</v>
      </c>
      <c r="EP76" s="79">
        <v>0.22515401244163513</v>
      </c>
      <c r="EQ76" s="79">
        <v>0.19647295773029327</v>
      </c>
      <c r="ER76" s="79">
        <v>0.31872454285621643</v>
      </c>
      <c r="ES76" s="79">
        <v>0.25588449835777283</v>
      </c>
      <c r="ET76" s="79">
        <v>0.14402382075786591</v>
      </c>
      <c r="EU76" s="79">
        <v>5.4284550249576569E-2</v>
      </c>
      <c r="EV76" s="79">
        <v>-2.529497817158699E-2</v>
      </c>
      <c r="EW76" s="79">
        <v>69.554557800292969</v>
      </c>
      <c r="EX76" s="79">
        <v>68.605293273925781</v>
      </c>
      <c r="EY76" s="79">
        <v>67.43359375</v>
      </c>
      <c r="EZ76" s="79">
        <v>66.228782653808594</v>
      </c>
      <c r="FA76" s="79">
        <v>64.96014404296875</v>
      </c>
      <c r="FB76" s="79">
        <v>63.891799926757813</v>
      </c>
      <c r="FC76" s="79">
        <v>63.081050872802734</v>
      </c>
      <c r="FD76" s="79">
        <v>63.742183685302734</v>
      </c>
      <c r="FE76" s="79">
        <v>66.762306213378906</v>
      </c>
      <c r="FF76" s="79">
        <v>70.426750183105469</v>
      </c>
      <c r="FG76" s="79">
        <v>74.415451049804688</v>
      </c>
      <c r="FH76" s="79">
        <v>78.767250061035156</v>
      </c>
      <c r="FI76" s="79">
        <v>82.540916442871094</v>
      </c>
      <c r="FJ76" s="79">
        <v>85.441978454589844</v>
      </c>
      <c r="FK76" s="79">
        <v>87.582962036132813</v>
      </c>
      <c r="FL76" s="79">
        <v>88.817146301269531</v>
      </c>
      <c r="FM76" s="79">
        <v>89.573104858398438</v>
      </c>
      <c r="FN76" s="79">
        <v>88.878524780273438</v>
      </c>
      <c r="FO76" s="79">
        <v>87.591880798339844</v>
      </c>
      <c r="FP76" s="79">
        <v>85.119056701660156</v>
      </c>
      <c r="FQ76" s="79">
        <v>80.747581481933594</v>
      </c>
      <c r="FR76" s="79">
        <v>76.590850830078125</v>
      </c>
      <c r="FS76" s="79">
        <v>73.599380493164063</v>
      </c>
      <c r="FT76" s="79">
        <v>71.298133850097656</v>
      </c>
      <c r="FU76" s="79">
        <v>6.9403588771820068E-2</v>
      </c>
      <c r="FV76" s="79">
        <v>0.11747945100069046</v>
      </c>
      <c r="FW76" s="79">
        <v>6.3476555049419403E-2</v>
      </c>
      <c r="FX76" s="79">
        <v>205.77272033691406</v>
      </c>
      <c r="FY76" s="79">
        <v>1</v>
      </c>
      <c r="FZ76" s="41"/>
      <c r="GA76" s="34"/>
      <c r="GB76" s="34"/>
    </row>
    <row r="77" spans="1:184" x14ac:dyDescent="0.25">
      <c r="A77" t="s">
        <v>186</v>
      </c>
      <c r="B77" t="s">
        <v>236</v>
      </c>
      <c r="C77" t="s">
        <v>2</v>
      </c>
      <c r="D77" t="s">
        <v>202</v>
      </c>
      <c r="E77" t="s">
        <v>208</v>
      </c>
      <c r="F77" t="s">
        <v>184</v>
      </c>
      <c r="G77" t="s">
        <v>1</v>
      </c>
      <c r="H77" s="79">
        <v>1455</v>
      </c>
      <c r="I77" s="79">
        <v>0.87799906730651855</v>
      </c>
      <c r="J77" s="79">
        <v>0.76976889371871948</v>
      </c>
      <c r="K77" s="79">
        <v>0.71428310871124268</v>
      </c>
      <c r="L77" s="79">
        <v>0.66459029912948608</v>
      </c>
      <c r="M77" s="79">
        <v>0.65899217128753662</v>
      </c>
      <c r="N77" s="79">
        <v>0.69725221395492554</v>
      </c>
      <c r="O77" s="79">
        <v>0.83430206775665283</v>
      </c>
      <c r="P77" s="79">
        <v>0.92542213201522827</v>
      </c>
      <c r="Q77" s="79">
        <v>0.92027157545089722</v>
      </c>
      <c r="R77" s="79">
        <v>0.92880076169967651</v>
      </c>
      <c r="S77" s="79">
        <v>0.93927383422851563</v>
      </c>
      <c r="T77" s="79">
        <v>0.99367612600326538</v>
      </c>
      <c r="U77" s="79">
        <v>1.0070605278015137</v>
      </c>
      <c r="V77" s="79">
        <v>1.0621756315231323</v>
      </c>
      <c r="W77" s="79">
        <v>1.1761595010757446</v>
      </c>
      <c r="X77" s="79">
        <v>1.3475254774093628</v>
      </c>
      <c r="Y77" s="79">
        <v>1.517143726348877</v>
      </c>
      <c r="Z77" s="79">
        <v>1.687224268913269</v>
      </c>
      <c r="AA77" s="79">
        <v>1.8562964200973511</v>
      </c>
      <c r="AB77" s="79">
        <v>1.8625562191009521</v>
      </c>
      <c r="AC77" s="79">
        <v>1.7810399532318115</v>
      </c>
      <c r="AD77" s="79">
        <v>1.6740901470184326</v>
      </c>
      <c r="AE77" s="79">
        <v>1.4179589748382568</v>
      </c>
      <c r="AF77" s="79">
        <v>1.1037720441818237</v>
      </c>
      <c r="AG77" s="79">
        <v>-8.8220894336700439E-2</v>
      </c>
      <c r="AH77" s="79">
        <v>-6.0371525585651398E-2</v>
      </c>
      <c r="AI77" s="79">
        <v>-2.0987721160054207E-2</v>
      </c>
      <c r="AJ77" s="79">
        <v>-2.9666852205991745E-2</v>
      </c>
      <c r="AK77" s="79">
        <v>-2.9455186799168587E-2</v>
      </c>
      <c r="AL77" s="79">
        <v>-6.4198479056358337E-2</v>
      </c>
      <c r="AM77" s="79">
        <v>-9.5689982175827026E-2</v>
      </c>
      <c r="AN77" s="79">
        <v>-7.0059970021247864E-2</v>
      </c>
      <c r="AO77" s="79">
        <v>-6.5908536314964294E-2</v>
      </c>
      <c r="AP77" s="79">
        <v>-2.8153020888566971E-2</v>
      </c>
      <c r="AQ77" s="79">
        <v>-5.5169560015201569E-2</v>
      </c>
      <c r="AR77" s="79">
        <v>-6.6792853176593781E-2</v>
      </c>
      <c r="AS77" s="79">
        <v>-7.3210351169109344E-2</v>
      </c>
      <c r="AT77" s="79">
        <v>-0.13336959481239319</v>
      </c>
      <c r="AU77" s="79">
        <v>-0.10906043648719788</v>
      </c>
      <c r="AV77" s="79">
        <v>-3.5900019109249115E-2</v>
      </c>
      <c r="AW77" s="79">
        <v>3.8707327097654343E-2</v>
      </c>
      <c r="AX77" s="79">
        <v>2.6272984221577644E-2</v>
      </c>
      <c r="AY77" s="79">
        <v>6.5774992108345032E-2</v>
      </c>
      <c r="AZ77" s="79">
        <v>0.11447162181138992</v>
      </c>
      <c r="BA77" s="79">
        <v>3.612944483757019E-2</v>
      </c>
      <c r="BB77" s="79">
        <v>3.0569426715373993E-2</v>
      </c>
      <c r="BC77" s="79">
        <v>3.5577327013015747E-2</v>
      </c>
      <c r="BD77" s="79">
        <v>-4.6774711459875107E-2</v>
      </c>
      <c r="BE77" s="79">
        <v>-4.4141016900539398E-2</v>
      </c>
      <c r="BF77" s="79">
        <v>-1.845940388739109E-2</v>
      </c>
      <c r="BG77" s="79">
        <v>1.6268489882349968E-2</v>
      </c>
      <c r="BH77" s="79">
        <v>4.3777073733508587E-3</v>
      </c>
      <c r="BI77" s="79">
        <v>2.4791548494249582E-3</v>
      </c>
      <c r="BJ77" s="79">
        <v>-2.8264211490750313E-2</v>
      </c>
      <c r="BK77" s="79">
        <v>-5.7358913123607635E-2</v>
      </c>
      <c r="BL77" s="79">
        <v>-2.9914220795035362E-2</v>
      </c>
      <c r="BM77" s="79">
        <v>-2.5004396215081215E-2</v>
      </c>
      <c r="BN77" s="79">
        <v>1.8035698682069778E-2</v>
      </c>
      <c r="BO77" s="79">
        <v>-7.6697561889886856E-3</v>
      </c>
      <c r="BP77" s="79">
        <v>-1.6865881159901619E-2</v>
      </c>
      <c r="BQ77" s="79">
        <v>-2.1639205515384674E-2</v>
      </c>
      <c r="BR77" s="79">
        <v>-7.4620507657527924E-2</v>
      </c>
      <c r="BS77" s="79">
        <v>-4.8075824975967407E-2</v>
      </c>
      <c r="BT77" s="79">
        <v>3.1174950301647186E-2</v>
      </c>
      <c r="BU77" s="79">
        <v>0.10550960153341293</v>
      </c>
      <c r="BV77" s="79">
        <v>0.10231459140777588</v>
      </c>
      <c r="BW77" s="79">
        <v>0.14348483085632324</v>
      </c>
      <c r="BX77" s="79">
        <v>0.19221080839633942</v>
      </c>
      <c r="BY77" s="79">
        <v>0.11022641509771347</v>
      </c>
      <c r="BZ77" s="79">
        <v>9.6432752907276154E-2</v>
      </c>
      <c r="CA77" s="79">
        <v>8.913072943687439E-2</v>
      </c>
      <c r="CB77" s="79">
        <v>-1.3501901412382722E-3</v>
      </c>
      <c r="CC77" s="79">
        <v>-1.3611426576972008E-2</v>
      </c>
      <c r="CD77" s="79">
        <v>1.0568804107606411E-2</v>
      </c>
      <c r="CE77" s="79">
        <v>4.2072027921676636E-2</v>
      </c>
      <c r="CF77" s="79">
        <v>2.7956865727901459E-2</v>
      </c>
      <c r="CG77" s="79">
        <v>2.4596782401204109E-2</v>
      </c>
      <c r="CH77" s="79">
        <v>-3.3762482926249504E-3</v>
      </c>
      <c r="CI77" s="79">
        <v>-3.0810929834842682E-2</v>
      </c>
      <c r="CJ77" s="79">
        <v>-2.1093979012221098E-3</v>
      </c>
      <c r="CK77" s="79">
        <v>3.3256853930652142E-3</v>
      </c>
      <c r="CL77" s="79">
        <v>5.0025865435600281E-2</v>
      </c>
      <c r="CM77" s="79">
        <v>2.5228463113307953E-2</v>
      </c>
      <c r="CN77" s="79">
        <v>1.7713390290737152E-2</v>
      </c>
      <c r="CO77" s="79">
        <v>1.407881174236536E-2</v>
      </c>
      <c r="CP77" s="79">
        <v>-3.3931069076061249E-2</v>
      </c>
      <c r="CQ77" s="79">
        <v>-5.8380640111863613E-3</v>
      </c>
      <c r="CR77" s="79">
        <v>7.7630870044231415E-2</v>
      </c>
      <c r="CS77" s="79">
        <v>0.15177665650844574</v>
      </c>
      <c r="CT77" s="79">
        <v>0.15498077869415283</v>
      </c>
      <c r="CU77" s="79">
        <v>0.19730643928050995</v>
      </c>
      <c r="CV77" s="79">
        <v>0.24605272710323334</v>
      </c>
      <c r="CW77" s="79">
        <v>0.16154575347900391</v>
      </c>
      <c r="CX77" s="79">
        <v>0.14204949140548706</v>
      </c>
      <c r="CY77" s="79">
        <v>0.12622165679931641</v>
      </c>
      <c r="CZ77" s="79">
        <v>3.0110694468021393E-2</v>
      </c>
      <c r="DA77" s="79">
        <v>1.6918163746595383E-2</v>
      </c>
      <c r="DB77" s="79">
        <v>3.9597012102603912E-2</v>
      </c>
      <c r="DC77" s="79">
        <v>6.7875564098358154E-2</v>
      </c>
      <c r="DD77" s="79">
        <v>5.1536023616790771E-2</v>
      </c>
      <c r="DE77" s="79">
        <v>4.6714410185813904E-2</v>
      </c>
      <c r="DF77" s="79">
        <v>2.1511714905500412E-2</v>
      </c>
      <c r="DG77" s="79">
        <v>-4.2629470117390156E-3</v>
      </c>
      <c r="DH77" s="79">
        <v>2.5695424526929855E-2</v>
      </c>
      <c r="DI77" s="79">
        <v>3.1655766069889069E-2</v>
      </c>
      <c r="DJ77" s="79">
        <v>8.2016028463840485E-2</v>
      </c>
      <c r="DK77" s="79">
        <v>5.8126684278249741E-2</v>
      </c>
      <c r="DL77" s="79">
        <v>5.2292659878730774E-2</v>
      </c>
      <c r="DM77" s="79">
        <v>4.9796830862760544E-2</v>
      </c>
      <c r="DN77" s="79">
        <v>6.7583699710667133E-3</v>
      </c>
      <c r="DO77" s="79">
        <v>3.639969602227211E-2</v>
      </c>
      <c r="DP77" s="79">
        <v>0.12408678978681564</v>
      </c>
      <c r="DQ77" s="79">
        <v>0.19804370403289795</v>
      </c>
      <c r="DR77" s="79">
        <v>0.20764696598052979</v>
      </c>
      <c r="DS77" s="79">
        <v>0.25112804770469666</v>
      </c>
      <c r="DT77" s="79">
        <v>0.29989466071128845</v>
      </c>
      <c r="DU77" s="79">
        <v>0.21286508440971375</v>
      </c>
      <c r="DV77" s="79">
        <v>0.18766623735427856</v>
      </c>
      <c r="DW77" s="79">
        <v>0.16331258416175842</v>
      </c>
      <c r="DX77" s="79">
        <v>6.1571579426527023E-2</v>
      </c>
      <c r="DY77" s="79">
        <v>6.0998041182756424E-2</v>
      </c>
      <c r="DZ77" s="79">
        <v>8.1509135663509369E-2</v>
      </c>
      <c r="EA77" s="79">
        <v>0.10513177514076233</v>
      </c>
      <c r="EB77" s="79">
        <v>8.5580587387084961E-2</v>
      </c>
      <c r="EC77" s="79">
        <v>7.8648753464221954E-2</v>
      </c>
      <c r="ED77" s="79">
        <v>5.7445980608463287E-2</v>
      </c>
      <c r="EE77" s="79">
        <v>3.4068122506141663E-2</v>
      </c>
      <c r="EF77" s="79">
        <v>6.5841175615787506E-2</v>
      </c>
      <c r="EG77" s="79">
        <v>7.2559908032417297E-2</v>
      </c>
      <c r="EH77" s="79">
        <v>0.12820474803447723</v>
      </c>
      <c r="EI77" s="79">
        <v>0.10562648624181747</v>
      </c>
      <c r="EJ77" s="79">
        <v>0.10221963375806808</v>
      </c>
      <c r="EK77" s="79">
        <v>0.10136797279119492</v>
      </c>
      <c r="EL77" s="79">
        <v>6.5507456660270691E-2</v>
      </c>
      <c r="EM77" s="79">
        <v>9.7384311258792877E-2</v>
      </c>
      <c r="EN77" s="79">
        <v>0.19116176664829254</v>
      </c>
      <c r="EO77" s="79">
        <v>0.26484599709510803</v>
      </c>
      <c r="EP77" s="79">
        <v>0.28368857502937317</v>
      </c>
      <c r="EQ77" s="79">
        <v>0.32883790135383606</v>
      </c>
      <c r="ER77" s="79">
        <v>0.37763383984565735</v>
      </c>
      <c r="ES77" s="79">
        <v>0.28696206212043762</v>
      </c>
      <c r="ET77" s="79">
        <v>0.25352954864501953</v>
      </c>
      <c r="EU77" s="79">
        <v>0.21686598658561707</v>
      </c>
      <c r="EV77" s="79">
        <v>0.10699609667062759</v>
      </c>
      <c r="EW77" s="79">
        <v>69.212448120117188</v>
      </c>
      <c r="EX77" s="79">
        <v>68.12518310546875</v>
      </c>
      <c r="EY77" s="79">
        <v>66.810783386230469</v>
      </c>
      <c r="EZ77" s="79">
        <v>65.709419250488281</v>
      </c>
      <c r="FA77" s="79">
        <v>64.590370178222656</v>
      </c>
      <c r="FB77" s="79">
        <v>63.623996734619141</v>
      </c>
      <c r="FC77" s="79">
        <v>62.406272888183594</v>
      </c>
      <c r="FD77" s="79">
        <v>63.455478668212891</v>
      </c>
      <c r="FE77" s="79">
        <v>69.017082214355469</v>
      </c>
      <c r="FF77" s="79">
        <v>74.412178039550781</v>
      </c>
      <c r="FG77" s="79">
        <v>78.219413757324219</v>
      </c>
      <c r="FH77" s="79">
        <v>81.680839538574219</v>
      </c>
      <c r="FI77" s="79">
        <v>84.552772521972656</v>
      </c>
      <c r="FJ77" s="79">
        <v>86.854751586914063</v>
      </c>
      <c r="FK77" s="79">
        <v>89.017730712890625</v>
      </c>
      <c r="FL77" s="79">
        <v>90.426986694335938</v>
      </c>
      <c r="FM77" s="79">
        <v>91.378181457519531</v>
      </c>
      <c r="FN77" s="79">
        <v>91.427391052246094</v>
      </c>
      <c r="FO77" s="79">
        <v>90.83648681640625</v>
      </c>
      <c r="FP77" s="79">
        <v>89.384681701660156</v>
      </c>
      <c r="FQ77" s="79">
        <v>84.037849426269531</v>
      </c>
      <c r="FR77" s="79">
        <v>77.204681396484375</v>
      </c>
      <c r="FS77" s="79">
        <v>73.339210510253906</v>
      </c>
      <c r="FT77" s="79">
        <v>70.906097412109375</v>
      </c>
      <c r="FU77" s="79">
        <v>4.9556851387023926E-2</v>
      </c>
      <c r="FV77" s="79">
        <v>8.6589314043521881E-2</v>
      </c>
      <c r="FW77" s="79">
        <v>4.3696857988834381E-2</v>
      </c>
      <c r="FX77" s="79">
        <v>140.86363220214844</v>
      </c>
      <c r="FY77" s="79">
        <v>1</v>
      </c>
      <c r="FZ77" s="41"/>
      <c r="GA77" s="34"/>
      <c r="GB77" s="34"/>
    </row>
    <row r="78" spans="1:184" x14ac:dyDescent="0.25">
      <c r="A78" t="s">
        <v>186</v>
      </c>
      <c r="B78" t="s">
        <v>236</v>
      </c>
      <c r="C78" t="s">
        <v>2</v>
      </c>
      <c r="D78" t="s">
        <v>202</v>
      </c>
      <c r="E78" t="s">
        <v>208</v>
      </c>
      <c r="F78" t="s">
        <v>185</v>
      </c>
      <c r="G78" t="s">
        <v>1</v>
      </c>
      <c r="H78" s="79">
        <v>588</v>
      </c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  <c r="BP78" s="79"/>
      <c r="BQ78" s="79"/>
      <c r="BR78" s="79"/>
      <c r="BS78" s="79"/>
      <c r="BT78" s="79"/>
      <c r="BU78" s="79"/>
      <c r="BV78" s="79"/>
      <c r="BW78" s="79"/>
      <c r="BX78" s="79"/>
      <c r="BY78" s="79"/>
      <c r="BZ78" s="79"/>
      <c r="CA78" s="79"/>
      <c r="CB78" s="79"/>
      <c r="CC78" s="79"/>
      <c r="CD78" s="79"/>
      <c r="CE78" s="79"/>
      <c r="CF78" s="79"/>
      <c r="CG78" s="79"/>
      <c r="CH78" s="79"/>
      <c r="CI78" s="79"/>
      <c r="CJ78" s="79"/>
      <c r="CK78" s="79"/>
      <c r="CL78" s="79"/>
      <c r="CM78" s="79"/>
      <c r="CN78" s="79"/>
      <c r="CO78" s="79"/>
      <c r="CP78" s="79"/>
      <c r="CQ78" s="79"/>
      <c r="CR78" s="79"/>
      <c r="CS78" s="79"/>
      <c r="CT78" s="79"/>
      <c r="CU78" s="79"/>
      <c r="CV78" s="79"/>
      <c r="CW78" s="79"/>
      <c r="CX78" s="79"/>
      <c r="CY78" s="79"/>
      <c r="CZ78" s="79"/>
      <c r="DA78" s="79"/>
      <c r="DB78" s="79"/>
      <c r="DC78" s="79"/>
      <c r="DD78" s="79"/>
      <c r="DE78" s="79"/>
      <c r="DF78" s="79"/>
      <c r="DG78" s="79"/>
      <c r="DH78" s="79"/>
      <c r="DI78" s="79"/>
      <c r="DJ78" s="79"/>
      <c r="DK78" s="79"/>
      <c r="DL78" s="79"/>
      <c r="DM78" s="79"/>
      <c r="DN78" s="79"/>
      <c r="DO78" s="79"/>
      <c r="DP78" s="79"/>
      <c r="DQ78" s="79"/>
      <c r="DR78" s="79"/>
      <c r="DS78" s="79"/>
      <c r="DT78" s="79"/>
      <c r="DU78" s="79"/>
      <c r="DV78" s="79"/>
      <c r="DW78" s="79"/>
      <c r="DX78" s="79"/>
      <c r="DY78" s="79"/>
      <c r="DZ78" s="79"/>
      <c r="EA78" s="79"/>
      <c r="EB78" s="79"/>
      <c r="EC78" s="79"/>
      <c r="ED78" s="79"/>
      <c r="EE78" s="79"/>
      <c r="EF78" s="79"/>
      <c r="EG78" s="79"/>
      <c r="EH78" s="79"/>
      <c r="EI78" s="79"/>
      <c r="EJ78" s="79"/>
      <c r="EK78" s="79"/>
      <c r="EL78" s="79"/>
      <c r="EM78" s="79"/>
      <c r="EN78" s="79"/>
      <c r="EO78" s="79"/>
      <c r="EP78" s="79"/>
      <c r="EQ78" s="79"/>
      <c r="ER78" s="79"/>
      <c r="ES78" s="79"/>
      <c r="ET78" s="79"/>
      <c r="EU78" s="79"/>
      <c r="EV78" s="79"/>
      <c r="EW78" s="79"/>
      <c r="EX78" s="79"/>
      <c r="EY78" s="79"/>
      <c r="EZ78" s="79"/>
      <c r="FA78" s="79"/>
      <c r="FB78" s="79"/>
      <c r="FC78" s="79"/>
      <c r="FD78" s="79"/>
      <c r="FE78" s="79"/>
      <c r="FF78" s="79"/>
      <c r="FG78" s="79"/>
      <c r="FH78" s="79"/>
      <c r="FI78" s="79"/>
      <c r="FJ78" s="79"/>
      <c r="FK78" s="79"/>
      <c r="FL78" s="79"/>
      <c r="FM78" s="79"/>
      <c r="FN78" s="79"/>
      <c r="FO78" s="79"/>
      <c r="FP78" s="79"/>
      <c r="FQ78" s="79"/>
      <c r="FR78" s="79"/>
      <c r="FS78" s="79"/>
      <c r="FT78" s="79"/>
      <c r="FU78" s="79"/>
      <c r="FV78" s="79"/>
      <c r="FW78" s="79"/>
      <c r="FX78" s="79">
        <v>50.863636016845703</v>
      </c>
      <c r="FY78" s="79">
        <v>0</v>
      </c>
      <c r="FZ78" s="41"/>
      <c r="GA78" s="34"/>
      <c r="GB78" s="34"/>
    </row>
    <row r="79" spans="1:184" x14ac:dyDescent="0.25">
      <c r="A79" t="s">
        <v>186</v>
      </c>
      <c r="B79" t="s">
        <v>236</v>
      </c>
      <c r="C79" t="s">
        <v>2</v>
      </c>
      <c r="D79" t="s">
        <v>202</v>
      </c>
      <c r="E79" t="s">
        <v>209</v>
      </c>
      <c r="F79" t="s">
        <v>1</v>
      </c>
      <c r="G79" t="s">
        <v>198</v>
      </c>
      <c r="H79" s="79">
        <v>26613</v>
      </c>
      <c r="I79" s="79">
        <v>11.627891540527344</v>
      </c>
      <c r="J79" s="79">
        <v>10.092633247375488</v>
      </c>
      <c r="K79" s="79">
        <v>9.2019557952880859</v>
      </c>
      <c r="L79" s="79">
        <v>8.7863578796386719</v>
      </c>
      <c r="M79" s="79">
        <v>8.5646629333496094</v>
      </c>
      <c r="N79" s="79">
        <v>9.0492439270019531</v>
      </c>
      <c r="O79" s="79">
        <v>10.312572479248047</v>
      </c>
      <c r="P79" s="79">
        <v>11.640110969543457</v>
      </c>
      <c r="Q79" s="79">
        <v>11.47496509552002</v>
      </c>
      <c r="R79" s="79">
        <v>11.419892311096191</v>
      </c>
      <c r="S79" s="79">
        <v>11.443051338195801</v>
      </c>
      <c r="T79" s="79">
        <v>11.742637634277344</v>
      </c>
      <c r="U79" s="79">
        <v>12.380239486694336</v>
      </c>
      <c r="V79" s="79">
        <v>12.829917907714844</v>
      </c>
      <c r="W79" s="79">
        <v>13.343608856201172</v>
      </c>
      <c r="X79" s="79">
        <v>14.132872581481934</v>
      </c>
      <c r="Y79" s="79">
        <v>15.393017768859863</v>
      </c>
      <c r="Z79" s="79">
        <v>17.075965881347656</v>
      </c>
      <c r="AA79" s="79">
        <v>18.519525527954102</v>
      </c>
      <c r="AB79" s="79">
        <v>19.085308074951172</v>
      </c>
      <c r="AC79" s="79">
        <v>20.019613265991211</v>
      </c>
      <c r="AD79" s="79">
        <v>19.471567153930664</v>
      </c>
      <c r="AE79" s="79">
        <v>16.952419281005859</v>
      </c>
      <c r="AF79" s="79">
        <v>14.090207099914551</v>
      </c>
      <c r="AG79" s="79">
        <v>-1.2359329462051392</v>
      </c>
      <c r="AH79" s="79">
        <v>-1.0583692789077759</v>
      </c>
      <c r="AI79" s="79">
        <v>-0.79136699438095093</v>
      </c>
      <c r="AJ79" s="79">
        <v>-0.67129349708557129</v>
      </c>
      <c r="AK79" s="79">
        <v>-0.60083454847335815</v>
      </c>
      <c r="AL79" s="79">
        <v>-0.51541072130203247</v>
      </c>
      <c r="AM79" s="79">
        <v>-0.55061280727386475</v>
      </c>
      <c r="AN79" s="79">
        <v>-0.37272518873214722</v>
      </c>
      <c r="AO79" s="79">
        <v>-0.35243234038352966</v>
      </c>
      <c r="AP79" s="79">
        <v>-0.16407196223735809</v>
      </c>
      <c r="AQ79" s="79">
        <v>-0.16888271272182465</v>
      </c>
      <c r="AR79" s="79">
        <v>-0.10918847471475601</v>
      </c>
      <c r="AS79" s="79">
        <v>2.2326100617647171E-2</v>
      </c>
      <c r="AT79" s="79">
        <v>4.5846421271562576E-2</v>
      </c>
      <c r="AU79" s="79">
        <v>5.1780108362436295E-2</v>
      </c>
      <c r="AV79" s="79">
        <v>0.34773313999176025</v>
      </c>
      <c r="AW79" s="79">
        <v>0.2269032746553421</v>
      </c>
      <c r="AX79" s="79">
        <v>0.24043500423431396</v>
      </c>
      <c r="AY79" s="79">
        <v>0.39112517237663269</v>
      </c>
      <c r="AZ79" s="79">
        <v>0.30936017632484436</v>
      </c>
      <c r="BA79" s="79">
        <v>-0.47537508606910706</v>
      </c>
      <c r="BB79" s="79">
        <v>-0.77931368350982666</v>
      </c>
      <c r="BC79" s="79">
        <v>-1.08515465259552</v>
      </c>
      <c r="BD79" s="79">
        <v>-1.2959331274032593</v>
      </c>
      <c r="BE79" s="79">
        <v>-1.0433422327041626</v>
      </c>
      <c r="BF79" s="79">
        <v>-0.89351576566696167</v>
      </c>
      <c r="BG79" s="79">
        <v>-0.64287257194519043</v>
      </c>
      <c r="BH79" s="79">
        <v>-0.52709686756134033</v>
      </c>
      <c r="BI79" s="79">
        <v>-0.46705320477485657</v>
      </c>
      <c r="BJ79" s="79">
        <v>-0.38974645733833313</v>
      </c>
      <c r="BK79" s="79">
        <v>-0.43111148476600647</v>
      </c>
      <c r="BL79" s="79">
        <v>-0.2286352664232254</v>
      </c>
      <c r="BM79" s="79">
        <v>-0.18668542802333832</v>
      </c>
      <c r="BN79" s="79">
        <v>1.2879681773483753E-2</v>
      </c>
      <c r="BO79" s="79">
        <v>1.2858251109719276E-2</v>
      </c>
      <c r="BP79" s="79">
        <v>6.6551424562931061E-2</v>
      </c>
      <c r="BQ79" s="79">
        <v>0.21340753138065338</v>
      </c>
      <c r="BR79" s="79">
        <v>0.25348293781280518</v>
      </c>
      <c r="BS79" s="79">
        <v>0.26690804958343506</v>
      </c>
      <c r="BT79" s="79">
        <v>0.5578874945640564</v>
      </c>
      <c r="BU79" s="79">
        <v>0.44489490985870361</v>
      </c>
      <c r="BV79" s="79">
        <v>0.49168834090232849</v>
      </c>
      <c r="BW79" s="79">
        <v>0.61403638124465942</v>
      </c>
      <c r="BX79" s="79">
        <v>0.57900702953338623</v>
      </c>
      <c r="BY79" s="79">
        <v>-0.25263187289237976</v>
      </c>
      <c r="BZ79" s="79">
        <v>-0.57595688104629517</v>
      </c>
      <c r="CA79" s="79">
        <v>-0.89428490400314331</v>
      </c>
      <c r="CB79" s="79">
        <v>-1.1079879999160767</v>
      </c>
      <c r="CC79" s="79">
        <v>-0.90995442867279053</v>
      </c>
      <c r="CD79" s="79">
        <v>-0.7793387770652771</v>
      </c>
      <c r="CE79" s="79">
        <v>-0.54002577066421509</v>
      </c>
      <c r="CF79" s="79">
        <v>-0.42722669243812561</v>
      </c>
      <c r="CG79" s="79">
        <v>-0.3743966817855835</v>
      </c>
      <c r="CH79" s="79">
        <v>-0.30271175503730774</v>
      </c>
      <c r="CI79" s="79">
        <v>-0.34834524989128113</v>
      </c>
      <c r="CJ79" s="79">
        <v>-0.12883903086185455</v>
      </c>
      <c r="CK79" s="79">
        <v>-7.1889609098434448E-2</v>
      </c>
      <c r="CL79" s="79">
        <v>0.13543584942817688</v>
      </c>
      <c r="CM79" s="79">
        <v>0.13873149454593658</v>
      </c>
      <c r="CN79" s="79">
        <v>0.18826834857463837</v>
      </c>
      <c r="CO79" s="79">
        <v>0.34574994444847107</v>
      </c>
      <c r="CP79" s="79">
        <v>0.39729136228561401</v>
      </c>
      <c r="CQ79" s="79">
        <v>0.41590502858161926</v>
      </c>
      <c r="CR79" s="79">
        <v>0.70343977212905884</v>
      </c>
      <c r="CS79" s="79">
        <v>0.59587526321411133</v>
      </c>
      <c r="CT79" s="79">
        <v>0.66570562124252319</v>
      </c>
      <c r="CU79" s="79">
        <v>0.76842397451400757</v>
      </c>
      <c r="CV79" s="79">
        <v>0.76576358079910278</v>
      </c>
      <c r="CW79" s="79">
        <v>-9.8360605537891388E-2</v>
      </c>
      <c r="CX79" s="79">
        <v>-0.43511256575584412</v>
      </c>
      <c r="CY79" s="79">
        <v>-0.7620890736579895</v>
      </c>
      <c r="CZ79" s="79">
        <v>-0.9778178334236145</v>
      </c>
      <c r="DA79" s="79">
        <v>-0.77656668424606323</v>
      </c>
      <c r="DB79" s="79">
        <v>-0.66516178846359253</v>
      </c>
      <c r="DC79" s="79">
        <v>-0.43717899918556213</v>
      </c>
      <c r="DD79" s="79">
        <v>-0.32735654711723328</v>
      </c>
      <c r="DE79" s="79">
        <v>-0.28174015879631042</v>
      </c>
      <c r="DF79" s="79">
        <v>-0.21567705273628235</v>
      </c>
      <c r="DG79" s="79">
        <v>-0.26557901501655579</v>
      </c>
      <c r="DH79" s="79">
        <v>-2.9042795300483704E-2</v>
      </c>
      <c r="DI79" s="79">
        <v>4.2906206101179123E-2</v>
      </c>
      <c r="DJ79" s="79">
        <v>0.25799202919006348</v>
      </c>
      <c r="DK79" s="79">
        <v>0.26460474729537964</v>
      </c>
      <c r="DL79" s="79">
        <v>0.30998528003692627</v>
      </c>
      <c r="DM79" s="79">
        <v>0.47809237241744995</v>
      </c>
      <c r="DN79" s="79">
        <v>0.54109978675842285</v>
      </c>
      <c r="DO79" s="79">
        <v>0.56490200757980347</v>
      </c>
      <c r="DP79" s="79">
        <v>0.84899204969406128</v>
      </c>
      <c r="DQ79" s="79">
        <v>0.74685561656951904</v>
      </c>
      <c r="DR79" s="79">
        <v>0.83972293138504028</v>
      </c>
      <c r="DS79" s="79">
        <v>0.92281156778335571</v>
      </c>
      <c r="DT79" s="79">
        <v>0.95252013206481934</v>
      </c>
      <c r="DU79" s="79">
        <v>5.5910661816596985E-2</v>
      </c>
      <c r="DV79" s="79">
        <v>-0.29426825046539307</v>
      </c>
      <c r="DW79" s="79">
        <v>-0.62989324331283569</v>
      </c>
      <c r="DX79" s="79">
        <v>-0.84764766693115234</v>
      </c>
      <c r="DY79" s="79">
        <v>-0.58397591114044189</v>
      </c>
      <c r="DZ79" s="79">
        <v>-0.50030827522277832</v>
      </c>
      <c r="EA79" s="79">
        <v>-0.28868457674980164</v>
      </c>
      <c r="EB79" s="79">
        <v>-0.18315988779067993</v>
      </c>
      <c r="EC79" s="79">
        <v>-0.14795882999897003</v>
      </c>
      <c r="ED79" s="79">
        <v>-9.0012773871421814E-2</v>
      </c>
      <c r="EE79" s="79">
        <v>-0.1460777074098587</v>
      </c>
      <c r="EF79" s="79">
        <v>0.11504711955785751</v>
      </c>
      <c r="EG79" s="79">
        <v>0.20865312218666077</v>
      </c>
      <c r="EH79" s="79">
        <v>0.43494364619255066</v>
      </c>
      <c r="EI79" s="79">
        <v>0.44634571671485901</v>
      </c>
      <c r="EJ79" s="79">
        <v>0.48572516441345215</v>
      </c>
      <c r="EK79" s="79">
        <v>0.66917377710342407</v>
      </c>
      <c r="EL79" s="79">
        <v>0.74873632192611694</v>
      </c>
      <c r="EM79" s="79">
        <v>0.78002995252609253</v>
      </c>
      <c r="EN79" s="79">
        <v>1.0591464042663574</v>
      </c>
      <c r="EO79" s="79">
        <v>0.96484726667404175</v>
      </c>
      <c r="EP79" s="79">
        <v>1.0909762382507324</v>
      </c>
      <c r="EQ79" s="79">
        <v>1.1457227468490601</v>
      </c>
      <c r="ER79" s="79">
        <v>1.2221670150756836</v>
      </c>
      <c r="ES79" s="79">
        <v>0.27865386009216309</v>
      </c>
      <c r="ET79" s="79">
        <v>-9.0911455452442169E-2</v>
      </c>
      <c r="EU79" s="79">
        <v>-0.43902349472045898</v>
      </c>
      <c r="EV79" s="79">
        <v>-0.6597025990486145</v>
      </c>
      <c r="EW79" s="79">
        <v>67.354499816894531</v>
      </c>
      <c r="EX79" s="79">
        <v>66.1966552734375</v>
      </c>
      <c r="EY79" s="79">
        <v>65.440780639648438</v>
      </c>
      <c r="EZ79" s="79">
        <v>64.581939697265625</v>
      </c>
      <c r="FA79" s="79">
        <v>64.004592895507813</v>
      </c>
      <c r="FB79" s="79">
        <v>63.500213623046875</v>
      </c>
      <c r="FC79" s="79">
        <v>62.983013153076172</v>
      </c>
      <c r="FD79" s="79">
        <v>62.654087066650391</v>
      </c>
      <c r="FE79" s="79">
        <v>64.895820617675781</v>
      </c>
      <c r="FF79" s="79">
        <v>68.154098510742188</v>
      </c>
      <c r="FG79" s="79">
        <v>71.985572814941406</v>
      </c>
      <c r="FH79" s="79">
        <v>75.789657592773438</v>
      </c>
      <c r="FI79" s="79">
        <v>79.145286560058594</v>
      </c>
      <c r="FJ79" s="79">
        <v>82.134391784667969</v>
      </c>
      <c r="FK79" s="79">
        <v>84.3599853515625</v>
      </c>
      <c r="FL79" s="79">
        <v>85.85479736328125</v>
      </c>
      <c r="FM79" s="79">
        <v>86.324089050292969</v>
      </c>
      <c r="FN79" s="79">
        <v>85.470252990722656</v>
      </c>
      <c r="FO79" s="79">
        <v>83.272552490234375</v>
      </c>
      <c r="FP79" s="79">
        <v>80.152130126953125</v>
      </c>
      <c r="FQ79" s="79">
        <v>75.469291687011719</v>
      </c>
      <c r="FR79" s="79">
        <v>72.071235656738281</v>
      </c>
      <c r="FS79" s="79">
        <v>70.003791809082031</v>
      </c>
      <c r="FT79" s="79">
        <v>68.660850524902344</v>
      </c>
      <c r="FU79" s="79">
        <v>0.15269772708415985</v>
      </c>
      <c r="FV79" s="79">
        <v>0.26594486832618713</v>
      </c>
      <c r="FW79" s="79">
        <v>0.13907121121883392</v>
      </c>
      <c r="FX79" s="79">
        <v>3699.04541015625</v>
      </c>
      <c r="FY79" s="79">
        <v>1</v>
      </c>
      <c r="FZ79" s="41"/>
      <c r="GA79" s="34"/>
      <c r="GB79" s="34"/>
    </row>
    <row r="80" spans="1:184" x14ac:dyDescent="0.25">
      <c r="A80" t="s">
        <v>186</v>
      </c>
      <c r="B80" t="s">
        <v>236</v>
      </c>
      <c r="C80" t="s">
        <v>2</v>
      </c>
      <c r="D80" t="s">
        <v>202</v>
      </c>
      <c r="E80" t="s">
        <v>209</v>
      </c>
      <c r="F80" t="s">
        <v>1</v>
      </c>
      <c r="G80" t="s">
        <v>200</v>
      </c>
      <c r="H80" s="79">
        <v>4062</v>
      </c>
      <c r="I80" s="79">
        <v>2.3237335681915283</v>
      </c>
      <c r="J80" s="79">
        <v>2.0375359058380127</v>
      </c>
      <c r="K80" s="79">
        <v>1.8143079280853271</v>
      </c>
      <c r="L80" s="79">
        <v>1.6995375156402588</v>
      </c>
      <c r="M80" s="79">
        <v>1.6802325248718262</v>
      </c>
      <c r="N80" s="79">
        <v>1.6998571157455444</v>
      </c>
      <c r="O80" s="79">
        <v>1.8872742652893066</v>
      </c>
      <c r="P80" s="79">
        <v>2.1290326118469238</v>
      </c>
      <c r="Q80" s="79">
        <v>2.1438484191894531</v>
      </c>
      <c r="R80" s="79">
        <v>2.1611735820770264</v>
      </c>
      <c r="S80" s="79">
        <v>2.2634947299957275</v>
      </c>
      <c r="T80" s="79">
        <v>2.4585402011871338</v>
      </c>
      <c r="U80" s="79">
        <v>2.66194748878479</v>
      </c>
      <c r="V80" s="79">
        <v>2.8687782287597656</v>
      </c>
      <c r="W80" s="79">
        <v>3.024155855178833</v>
      </c>
      <c r="X80" s="79">
        <v>3.2710540294647217</v>
      </c>
      <c r="Y80" s="79">
        <v>3.6049764156341553</v>
      </c>
      <c r="Z80" s="79">
        <v>3.8731014728546143</v>
      </c>
      <c r="AA80" s="79">
        <v>3.9372005462646484</v>
      </c>
      <c r="AB80" s="79">
        <v>3.8968627452850342</v>
      </c>
      <c r="AC80" s="79">
        <v>3.8749253749847412</v>
      </c>
      <c r="AD80" s="79">
        <v>3.7232441902160645</v>
      </c>
      <c r="AE80" s="79">
        <v>3.3140196800231934</v>
      </c>
      <c r="AF80" s="79">
        <v>2.7966609001159668</v>
      </c>
      <c r="AG80" s="79">
        <v>-0.39754921197891235</v>
      </c>
      <c r="AH80" s="79">
        <v>-0.41363942623138428</v>
      </c>
      <c r="AI80" s="79">
        <v>-0.36798083782196045</v>
      </c>
      <c r="AJ80" s="79">
        <v>-0.29810905456542969</v>
      </c>
      <c r="AK80" s="79">
        <v>-0.2484300285577774</v>
      </c>
      <c r="AL80" s="79">
        <v>-0.278593510389328</v>
      </c>
      <c r="AM80" s="79">
        <v>-0.29465490579605103</v>
      </c>
      <c r="AN80" s="79">
        <v>-0.22741760313510895</v>
      </c>
      <c r="AO80" s="79">
        <v>-0.23737242817878723</v>
      </c>
      <c r="AP80" s="79">
        <v>-0.29028385877609253</v>
      </c>
      <c r="AQ80" s="79">
        <v>-0.25981605052947998</v>
      </c>
      <c r="AR80" s="79">
        <v>-0.22773982584476471</v>
      </c>
      <c r="AS80" s="79">
        <v>-0.23477941751480103</v>
      </c>
      <c r="AT80" s="79">
        <v>-0.20501081645488739</v>
      </c>
      <c r="AU80" s="79">
        <v>-0.20624208450317383</v>
      </c>
      <c r="AV80" s="79">
        <v>-0.12235775589942932</v>
      </c>
      <c r="AW80" s="79">
        <v>-2.9809199273586273E-2</v>
      </c>
      <c r="AX80" s="79">
        <v>-1.4989349991083145E-2</v>
      </c>
      <c r="AY80" s="79">
        <v>-0.16976501047611237</v>
      </c>
      <c r="AZ80" s="79">
        <v>-0.12008558213710785</v>
      </c>
      <c r="BA80" s="79">
        <v>-0.25994724035263062</v>
      </c>
      <c r="BB80" s="79">
        <v>-0.32917442917823792</v>
      </c>
      <c r="BC80" s="79">
        <v>-0.29343497753143311</v>
      </c>
      <c r="BD80" s="79">
        <v>-0.28618207573890686</v>
      </c>
      <c r="BE80" s="79">
        <v>-0.31954261660575867</v>
      </c>
      <c r="BF80" s="79">
        <v>-0.3371720016002655</v>
      </c>
      <c r="BG80" s="79">
        <v>-0.2977747917175293</v>
      </c>
      <c r="BH80" s="79">
        <v>-0.23243658244609833</v>
      </c>
      <c r="BI80" s="79">
        <v>-0.18278887867927551</v>
      </c>
      <c r="BJ80" s="79">
        <v>-0.21276618540287018</v>
      </c>
      <c r="BK80" s="79">
        <v>-0.22661219537258148</v>
      </c>
      <c r="BL80" s="79">
        <v>-0.16636957228183746</v>
      </c>
      <c r="BM80" s="79">
        <v>-0.18072763085365295</v>
      </c>
      <c r="BN80" s="79">
        <v>-0.22144235670566559</v>
      </c>
      <c r="BO80" s="79">
        <v>-0.19177953898906708</v>
      </c>
      <c r="BP80" s="79">
        <v>-0.15688477456569672</v>
      </c>
      <c r="BQ80" s="79">
        <v>-0.15944814682006836</v>
      </c>
      <c r="BR80" s="79">
        <v>-0.12504400312900543</v>
      </c>
      <c r="BS80" s="79">
        <v>-0.12811298668384552</v>
      </c>
      <c r="BT80" s="79">
        <v>-4.1401591151952744E-2</v>
      </c>
      <c r="BU80" s="79">
        <v>5.4088782519102097E-2</v>
      </c>
      <c r="BV80" s="79">
        <v>7.0201471447944641E-2</v>
      </c>
      <c r="BW80" s="79">
        <v>-8.7843962013721466E-2</v>
      </c>
      <c r="BX80" s="79">
        <v>-4.5127276331186295E-2</v>
      </c>
      <c r="BY80" s="79">
        <v>-0.18585215508937836</v>
      </c>
      <c r="BZ80" s="79">
        <v>-0.25113701820373535</v>
      </c>
      <c r="CA80" s="79">
        <v>-0.2146628350019455</v>
      </c>
      <c r="CB80" s="79">
        <v>-0.21118001639842987</v>
      </c>
      <c r="CC80" s="79">
        <v>-0.26551547646522522</v>
      </c>
      <c r="CD80" s="79">
        <v>-0.28421089053153992</v>
      </c>
      <c r="CE80" s="79">
        <v>-0.24915030598640442</v>
      </c>
      <c r="CF80" s="79">
        <v>-0.18695202469825745</v>
      </c>
      <c r="CG80" s="79">
        <v>-0.13732601702213287</v>
      </c>
      <c r="CH80" s="79">
        <v>-0.16717438399791718</v>
      </c>
      <c r="CI80" s="79">
        <v>-0.17948602139949799</v>
      </c>
      <c r="CJ80" s="79">
        <v>-0.12408788502216339</v>
      </c>
      <c r="CK80" s="79">
        <v>-0.14149560034275055</v>
      </c>
      <c r="CL80" s="79">
        <v>-0.17376293241977692</v>
      </c>
      <c r="CM80" s="79">
        <v>-0.1446576714515686</v>
      </c>
      <c r="CN80" s="79">
        <v>-0.10781078040599823</v>
      </c>
      <c r="CO80" s="79">
        <v>-0.10727393627166748</v>
      </c>
      <c r="CP80" s="79">
        <v>-6.9659233093261719E-2</v>
      </c>
      <c r="CQ80" s="79">
        <v>-7.4001014232635498E-2</v>
      </c>
      <c r="CR80" s="79">
        <v>1.4668404124677181E-2</v>
      </c>
      <c r="CS80" s="79">
        <v>0.11219626665115356</v>
      </c>
      <c r="CT80" s="79">
        <v>0.12920437753200531</v>
      </c>
      <c r="CU80" s="79">
        <v>-3.1105693429708481E-2</v>
      </c>
      <c r="CV80" s="79">
        <v>6.7886221222579479E-3</v>
      </c>
      <c r="CW80" s="79">
        <v>-0.13453413546085358</v>
      </c>
      <c r="CX80" s="79">
        <v>-0.19708852469921112</v>
      </c>
      <c r="CY80" s="79">
        <v>-0.16010549664497375</v>
      </c>
      <c r="CZ80" s="79">
        <v>-0.15923380851745605</v>
      </c>
      <c r="DA80" s="79">
        <v>-0.21148833632469177</v>
      </c>
      <c r="DB80" s="79">
        <v>-0.23124979436397552</v>
      </c>
      <c r="DC80" s="79">
        <v>-0.20052582025527954</v>
      </c>
      <c r="DD80" s="79">
        <v>-0.14146746695041656</v>
      </c>
      <c r="DE80" s="79">
        <v>-9.1863155364990234E-2</v>
      </c>
      <c r="DF80" s="79">
        <v>-0.12158258259296417</v>
      </c>
      <c r="DG80" s="79">
        <v>-0.13235984742641449</v>
      </c>
      <c r="DH80" s="79">
        <v>-8.1806205213069916E-2</v>
      </c>
      <c r="DI80" s="79">
        <v>-0.10226357728242874</v>
      </c>
      <c r="DJ80" s="79">
        <v>-0.12608350813388824</v>
      </c>
      <c r="DK80" s="79">
        <v>-9.7535796463489532E-2</v>
      </c>
      <c r="DL80" s="79">
        <v>-5.8736786246299744E-2</v>
      </c>
      <c r="DM80" s="79">
        <v>-5.5099725723266602E-2</v>
      </c>
      <c r="DN80" s="79">
        <v>-1.4274463057518005E-2</v>
      </c>
      <c r="DO80" s="79">
        <v>-1.9889039918780327E-2</v>
      </c>
      <c r="DP80" s="79">
        <v>7.0738397538661957E-2</v>
      </c>
      <c r="DQ80" s="79">
        <v>0.17030374705791473</v>
      </c>
      <c r="DR80" s="79">
        <v>0.18820728361606598</v>
      </c>
      <c r="DS80" s="79">
        <v>2.5632573291659355E-2</v>
      </c>
      <c r="DT80" s="79">
        <v>5.8704517781734467E-2</v>
      </c>
      <c r="DU80" s="79">
        <v>-8.3216115832328796E-2</v>
      </c>
      <c r="DV80" s="79">
        <v>-0.14304004609584808</v>
      </c>
      <c r="DW80" s="79">
        <v>-0.10554815083742142</v>
      </c>
      <c r="DX80" s="79">
        <v>-0.10728760063648224</v>
      </c>
      <c r="DY80" s="79">
        <v>-0.13348174095153809</v>
      </c>
      <c r="DZ80" s="79">
        <v>-0.15478236973285675</v>
      </c>
      <c r="EA80" s="79">
        <v>-0.13031977415084839</v>
      </c>
      <c r="EB80" s="79">
        <v>-7.5794994831085205E-2</v>
      </c>
      <c r="EC80" s="79">
        <v>-2.6221999898552895E-2</v>
      </c>
      <c r="ED80" s="79">
        <v>-5.5755268782377243E-2</v>
      </c>
      <c r="EE80" s="79">
        <v>-6.4317122101783752E-2</v>
      </c>
      <c r="EF80" s="79">
        <v>-2.0758172497153282E-2</v>
      </c>
      <c r="EG80" s="79">
        <v>-4.561876505613327E-2</v>
      </c>
      <c r="EH80" s="79">
        <v>-5.7241998612880707E-2</v>
      </c>
      <c r="EI80" s="79">
        <v>-2.9499301686882973E-2</v>
      </c>
      <c r="EJ80" s="79">
        <v>1.2118264101445675E-2</v>
      </c>
      <c r="EK80" s="79">
        <v>2.0231550559401512E-2</v>
      </c>
      <c r="EL80" s="79">
        <v>6.5692350268363953E-2</v>
      </c>
      <c r="EM80" s="79">
        <v>5.8240056037902832E-2</v>
      </c>
      <c r="EN80" s="79">
        <v>0.15169456601142883</v>
      </c>
      <c r="EO80" s="79">
        <v>0.254201740026474</v>
      </c>
      <c r="EP80" s="79">
        <v>0.27339810132980347</v>
      </c>
      <c r="EQ80" s="79">
        <v>0.10755361616611481</v>
      </c>
      <c r="ER80" s="79">
        <v>0.13366283476352692</v>
      </c>
      <c r="ES80" s="79">
        <v>-9.1210436075925827E-3</v>
      </c>
      <c r="ET80" s="79">
        <v>-6.5002612769603729E-2</v>
      </c>
      <c r="EU80" s="79">
        <v>-2.6776013895869255E-2</v>
      </c>
      <c r="EV80" s="79">
        <v>-3.2285530120134354E-2</v>
      </c>
      <c r="EW80" s="79">
        <v>70.95526123046875</v>
      </c>
      <c r="EX80" s="79">
        <v>69.454811096191406</v>
      </c>
      <c r="EY80" s="79">
        <v>68.276847839355469</v>
      </c>
      <c r="EZ80" s="79">
        <v>67.200996398925781</v>
      </c>
      <c r="FA80" s="79">
        <v>66.368003845214844</v>
      </c>
      <c r="FB80" s="79">
        <v>65.62713623046875</v>
      </c>
      <c r="FC80" s="79">
        <v>64.808502197265625</v>
      </c>
      <c r="FD80" s="79">
        <v>64.358619689941406</v>
      </c>
      <c r="FE80" s="79">
        <v>67.086441040039063</v>
      </c>
      <c r="FF80" s="79">
        <v>70.895538330078125</v>
      </c>
      <c r="FG80" s="79">
        <v>75.138221740722656</v>
      </c>
      <c r="FH80" s="79">
        <v>79.018318176269531</v>
      </c>
      <c r="FI80" s="79">
        <v>82.69879150390625</v>
      </c>
      <c r="FJ80" s="79">
        <v>85.8291015625</v>
      </c>
      <c r="FK80" s="79">
        <v>88.194755554199219</v>
      </c>
      <c r="FL80" s="79">
        <v>89.992073059082031</v>
      </c>
      <c r="FM80" s="79">
        <v>90.576644897460938</v>
      </c>
      <c r="FN80" s="79">
        <v>90.077476501464844</v>
      </c>
      <c r="FO80" s="79">
        <v>88.50201416015625</v>
      </c>
      <c r="FP80" s="79">
        <v>85.629714965820313</v>
      </c>
      <c r="FQ80" s="79">
        <v>81.203750610351563</v>
      </c>
      <c r="FR80" s="79">
        <v>77.656959533691406</v>
      </c>
      <c r="FS80" s="79">
        <v>75.006881713867188</v>
      </c>
      <c r="FT80" s="79">
        <v>72.829719543457031</v>
      </c>
      <c r="FU80" s="79">
        <v>8.1708289682865143E-2</v>
      </c>
      <c r="FV80" s="79">
        <v>0.1003350168466568</v>
      </c>
      <c r="FW80" s="79">
        <v>8.0771364271640778E-2</v>
      </c>
      <c r="FX80" s="79">
        <v>943.95452880859375</v>
      </c>
      <c r="FY80" s="79">
        <v>1</v>
      </c>
      <c r="FZ80" s="41"/>
      <c r="GA80" s="34"/>
      <c r="GB80" s="34"/>
    </row>
    <row r="81" spans="1:184" x14ac:dyDescent="0.25">
      <c r="A81" t="s">
        <v>186</v>
      </c>
      <c r="B81" t="s">
        <v>236</v>
      </c>
      <c r="C81" t="s">
        <v>2</v>
      </c>
      <c r="D81" t="s">
        <v>202</v>
      </c>
      <c r="E81" t="s">
        <v>209</v>
      </c>
      <c r="F81" t="s">
        <v>1</v>
      </c>
      <c r="G81" t="s">
        <v>1</v>
      </c>
      <c r="H81" s="79">
        <v>30675</v>
      </c>
      <c r="I81" s="79">
        <v>13.951625823974609</v>
      </c>
      <c r="J81" s="79">
        <v>12.130169868469238</v>
      </c>
      <c r="K81" s="79">
        <v>11.016263961791992</v>
      </c>
      <c r="L81" s="79">
        <v>10.485895156860352</v>
      </c>
      <c r="M81" s="79">
        <v>10.244895935058594</v>
      </c>
      <c r="N81" s="79">
        <v>10.749100685119629</v>
      </c>
      <c r="O81" s="79">
        <v>12.199846267700195</v>
      </c>
      <c r="P81" s="79">
        <v>13.769144058227539</v>
      </c>
      <c r="Q81" s="79">
        <v>13.618812561035156</v>
      </c>
      <c r="R81" s="79">
        <v>13.581066131591797</v>
      </c>
      <c r="S81" s="79">
        <v>13.706545829772949</v>
      </c>
      <c r="T81" s="79">
        <v>14.201177597045898</v>
      </c>
      <c r="U81" s="79">
        <v>15.042187690734863</v>
      </c>
      <c r="V81" s="79">
        <v>15.698696136474609</v>
      </c>
      <c r="W81" s="79">
        <v>16.367765426635742</v>
      </c>
      <c r="X81" s="79">
        <v>17.403926849365234</v>
      </c>
      <c r="Y81" s="79">
        <v>18.997993469238281</v>
      </c>
      <c r="Z81" s="79">
        <v>20.949068069458008</v>
      </c>
      <c r="AA81" s="79">
        <v>22.45672607421875</v>
      </c>
      <c r="AB81" s="79">
        <v>22.982172012329102</v>
      </c>
      <c r="AC81" s="79">
        <v>23.894538879394531</v>
      </c>
      <c r="AD81" s="79">
        <v>23.19481086730957</v>
      </c>
      <c r="AE81" s="79">
        <v>20.266439437866211</v>
      </c>
      <c r="AF81" s="79">
        <v>16.886869430541992</v>
      </c>
      <c r="AG81" s="79">
        <v>-1.5271726846694946</v>
      </c>
      <c r="AH81" s="79">
        <v>-1.3711366653442383</v>
      </c>
      <c r="AI81" s="79">
        <v>-1.0671924352645874</v>
      </c>
      <c r="AJ81" s="79">
        <v>-0.8823661208152771</v>
      </c>
      <c r="AK81" s="79">
        <v>-0.76394915580749512</v>
      </c>
      <c r="AL81" s="79">
        <v>-0.71000087261199951</v>
      </c>
      <c r="AM81" s="79">
        <v>-0.76058870553970337</v>
      </c>
      <c r="AN81" s="79">
        <v>-0.5177994966506958</v>
      </c>
      <c r="AO81" s="79">
        <v>-0.50985878705978394</v>
      </c>
      <c r="AP81" s="79">
        <v>-0.35970234870910645</v>
      </c>
      <c r="AQ81" s="79">
        <v>-0.33438917994499207</v>
      </c>
      <c r="AR81" s="79">
        <v>-0.24026590585708618</v>
      </c>
      <c r="AS81" s="79">
        <v>-0.10917416214942932</v>
      </c>
      <c r="AT81" s="79">
        <v>-4.8975884914398193E-2</v>
      </c>
      <c r="AU81" s="79">
        <v>-4.5490693300962448E-2</v>
      </c>
      <c r="AV81" s="79">
        <v>0.33692136406898499</v>
      </c>
      <c r="AW81" s="79">
        <v>0.31271615624427795</v>
      </c>
      <c r="AX81" s="79">
        <v>0.3458588719367981</v>
      </c>
      <c r="AY81" s="79">
        <v>0.33534714579582214</v>
      </c>
      <c r="AZ81" s="79">
        <v>0.29884222149848938</v>
      </c>
      <c r="BA81" s="79">
        <v>-0.63022124767303467</v>
      </c>
      <c r="BB81" s="79">
        <v>-1.0008758306503296</v>
      </c>
      <c r="BC81" s="79">
        <v>-1.2716914415359497</v>
      </c>
      <c r="BD81" s="79">
        <v>-1.4795616865158081</v>
      </c>
      <c r="BE81" s="79">
        <v>-1.3193838596343994</v>
      </c>
      <c r="BF81" s="79">
        <v>-1.1894117593765259</v>
      </c>
      <c r="BG81" s="79">
        <v>-0.90293806791305542</v>
      </c>
      <c r="BH81" s="79">
        <v>-0.7239188551902771</v>
      </c>
      <c r="BI81" s="79">
        <v>-0.61493170261383057</v>
      </c>
      <c r="BJ81" s="79">
        <v>-0.56813913583755493</v>
      </c>
      <c r="BK81" s="79">
        <v>-0.62307369709014893</v>
      </c>
      <c r="BL81" s="79">
        <v>-0.36131063103675842</v>
      </c>
      <c r="BM81" s="79">
        <v>-0.33469980955123901</v>
      </c>
      <c r="BN81" s="79">
        <v>-0.16983123123645782</v>
      </c>
      <c r="BO81" s="79">
        <v>-0.14033058285713196</v>
      </c>
      <c r="BP81" s="79">
        <v>-5.0779879093170166E-2</v>
      </c>
      <c r="BQ81" s="79">
        <v>9.6220366656780243E-2</v>
      </c>
      <c r="BR81" s="79">
        <v>0.17352718114852905</v>
      </c>
      <c r="BS81" s="79">
        <v>0.18338523805141449</v>
      </c>
      <c r="BT81" s="79">
        <v>0.56212961673736572</v>
      </c>
      <c r="BU81" s="79">
        <v>0.54629528522491455</v>
      </c>
      <c r="BV81" s="79">
        <v>0.61116194725036621</v>
      </c>
      <c r="BW81" s="79">
        <v>0.57283496856689453</v>
      </c>
      <c r="BX81" s="79">
        <v>0.57871389389038086</v>
      </c>
      <c r="BY81" s="79">
        <v>-0.3954775333404541</v>
      </c>
      <c r="BZ81" s="79">
        <v>-0.78305983543395996</v>
      </c>
      <c r="CA81" s="79">
        <v>-1.0652058124542236</v>
      </c>
      <c r="CB81" s="79">
        <v>-1.2772039175033569</v>
      </c>
      <c r="CC81" s="79">
        <v>-1.1754698753356934</v>
      </c>
      <c r="CD81" s="79">
        <v>-1.0635496377944946</v>
      </c>
      <c r="CE81" s="79">
        <v>-0.78917604684829712</v>
      </c>
      <c r="CF81" s="79">
        <v>-0.61417871713638306</v>
      </c>
      <c r="CG81" s="79">
        <v>-0.51172268390655518</v>
      </c>
      <c r="CH81" s="79">
        <v>-0.46988615393638611</v>
      </c>
      <c r="CI81" s="79">
        <v>-0.52783125638961792</v>
      </c>
      <c r="CJ81" s="79">
        <v>-0.25292691588401794</v>
      </c>
      <c r="CK81" s="79">
        <v>-0.213385209441185</v>
      </c>
      <c r="CL81" s="79">
        <v>-3.8327079266309738E-2</v>
      </c>
      <c r="CM81" s="79">
        <v>-5.9261717833578587E-3</v>
      </c>
      <c r="CN81" s="79">
        <v>8.045756071805954E-2</v>
      </c>
      <c r="CO81" s="79">
        <v>0.2384759932756424</v>
      </c>
      <c r="CP81" s="79">
        <v>0.32763212919235229</v>
      </c>
      <c r="CQ81" s="79">
        <v>0.34190401434898376</v>
      </c>
      <c r="CR81" s="79">
        <v>0.71810817718505859</v>
      </c>
      <c r="CS81" s="79">
        <v>0.70807152986526489</v>
      </c>
      <c r="CT81" s="79">
        <v>0.7949100136756897</v>
      </c>
      <c r="CU81" s="79">
        <v>0.73731827735900879</v>
      </c>
      <c r="CV81" s="79">
        <v>0.77255219221115112</v>
      </c>
      <c r="CW81" s="79">
        <v>-0.23289474844932556</v>
      </c>
      <c r="CX81" s="79">
        <v>-0.63220107555389404</v>
      </c>
      <c r="CY81" s="79">
        <v>-0.92219454050064087</v>
      </c>
      <c r="CZ81" s="79">
        <v>-1.1370515823364258</v>
      </c>
      <c r="DA81" s="79">
        <v>-1.0315558910369873</v>
      </c>
      <c r="DB81" s="79">
        <v>-0.93768751621246338</v>
      </c>
      <c r="DC81" s="79">
        <v>-0.67541402578353882</v>
      </c>
      <c r="DD81" s="79">
        <v>-0.50443857908248901</v>
      </c>
      <c r="DE81" s="79">
        <v>-0.4085136353969574</v>
      </c>
      <c r="DF81" s="79">
        <v>-0.37163317203521729</v>
      </c>
      <c r="DG81" s="79">
        <v>-0.43258878588676453</v>
      </c>
      <c r="DH81" s="79">
        <v>-0.14454320073127747</v>
      </c>
      <c r="DI81" s="79">
        <v>-9.2070616781711578E-2</v>
      </c>
      <c r="DJ81" s="79">
        <v>9.3177072703838348E-2</v>
      </c>
      <c r="DK81" s="79">
        <v>0.12847822904586792</v>
      </c>
      <c r="DL81" s="79">
        <v>0.21169500052928925</v>
      </c>
      <c r="DM81" s="79">
        <v>0.38073161244392395</v>
      </c>
      <c r="DN81" s="79">
        <v>0.48173707723617554</v>
      </c>
      <c r="DO81" s="79">
        <v>0.50042277574539185</v>
      </c>
      <c r="DP81" s="79">
        <v>0.87408673763275146</v>
      </c>
      <c r="DQ81" s="79">
        <v>0.86984777450561523</v>
      </c>
      <c r="DR81" s="79">
        <v>0.97865808010101318</v>
      </c>
      <c r="DS81" s="79">
        <v>0.90180158615112305</v>
      </c>
      <c r="DT81" s="79">
        <v>0.96639049053192139</v>
      </c>
      <c r="DU81" s="79">
        <v>-7.0311956107616425E-2</v>
      </c>
      <c r="DV81" s="79">
        <v>-0.48134234547615051</v>
      </c>
      <c r="DW81" s="79">
        <v>-0.77918320894241333</v>
      </c>
      <c r="DX81" s="79">
        <v>-0.99689924716949463</v>
      </c>
      <c r="DY81" s="79">
        <v>-0.82376700639724731</v>
      </c>
      <c r="DZ81" s="79">
        <v>-0.75596266984939575</v>
      </c>
      <c r="EA81" s="79">
        <v>-0.51115965843200684</v>
      </c>
      <c r="EB81" s="79">
        <v>-0.34599131345748901</v>
      </c>
      <c r="EC81" s="79">
        <v>-0.25949618220329285</v>
      </c>
      <c r="ED81" s="79">
        <v>-0.22977143526077271</v>
      </c>
      <c r="EE81" s="79">
        <v>-0.29507380723953247</v>
      </c>
      <c r="EF81" s="79">
        <v>1.1945664882659912E-2</v>
      </c>
      <c r="EG81" s="79">
        <v>8.3088390529155731E-2</v>
      </c>
      <c r="EH81" s="79">
        <v>0.28304818272590637</v>
      </c>
      <c r="EI81" s="79">
        <v>0.32253685593605042</v>
      </c>
      <c r="EJ81" s="79">
        <v>0.40118101239204407</v>
      </c>
      <c r="EK81" s="79">
        <v>0.58612614870071411</v>
      </c>
      <c r="EL81" s="79">
        <v>0.70424014329910278</v>
      </c>
      <c r="EM81" s="79">
        <v>0.72929871082305908</v>
      </c>
      <c r="EN81" s="79">
        <v>1.0992950201034546</v>
      </c>
      <c r="EO81" s="79">
        <v>1.1034269332885742</v>
      </c>
      <c r="EP81" s="79">
        <v>1.2439610958099365</v>
      </c>
      <c r="EQ81" s="79">
        <v>1.139289379119873</v>
      </c>
      <c r="ER81" s="79">
        <v>1.2462621927261353</v>
      </c>
      <c r="ES81" s="79">
        <v>0.16443176567554474</v>
      </c>
      <c r="ET81" s="79">
        <v>-0.26352629065513611</v>
      </c>
      <c r="EU81" s="79">
        <v>-0.57269757986068726</v>
      </c>
      <c r="EV81" s="79">
        <v>-0.79454147815704346</v>
      </c>
      <c r="EW81" s="79">
        <v>67.9708251953125</v>
      </c>
      <c r="EX81" s="79">
        <v>66.770004272460938</v>
      </c>
      <c r="EY81" s="79">
        <v>65.936492919921875</v>
      </c>
      <c r="EZ81" s="79">
        <v>65.027053833007813</v>
      </c>
      <c r="FA81" s="79">
        <v>64.403938293457031</v>
      </c>
      <c r="FB81" s="79">
        <v>63.854171752929688</v>
      </c>
      <c r="FC81" s="79">
        <v>63.279441833496094</v>
      </c>
      <c r="FD81" s="79">
        <v>62.927978515625</v>
      </c>
      <c r="FE81" s="79">
        <v>65.257759094238281</v>
      </c>
      <c r="FF81" s="79">
        <v>68.624099731445313</v>
      </c>
      <c r="FG81" s="79">
        <v>72.539237976074219</v>
      </c>
      <c r="FH81" s="79">
        <v>76.376441955566406</v>
      </c>
      <c r="FI81" s="79">
        <v>79.810012817382813</v>
      </c>
      <c r="FJ81" s="79">
        <v>82.8406982421875</v>
      </c>
      <c r="FK81" s="79">
        <v>85.101333618164063</v>
      </c>
      <c r="FL81" s="79">
        <v>86.662223815917969</v>
      </c>
      <c r="FM81" s="79">
        <v>87.136184692382813</v>
      </c>
      <c r="FN81" s="79">
        <v>86.326103210449219</v>
      </c>
      <c r="FO81" s="79">
        <v>84.228019714355469</v>
      </c>
      <c r="FP81" s="79">
        <v>81.111541748046875</v>
      </c>
      <c r="FQ81" s="79">
        <v>76.422233581542969</v>
      </c>
      <c r="FR81" s="79">
        <v>72.990272521972656</v>
      </c>
      <c r="FS81" s="79">
        <v>70.824111938476563</v>
      </c>
      <c r="FT81" s="79">
        <v>69.344535827636719</v>
      </c>
      <c r="FU81" s="79">
        <v>0.17318440973758698</v>
      </c>
      <c r="FV81" s="79">
        <v>0.28424251079559326</v>
      </c>
      <c r="FW81" s="79">
        <v>0.16082541644573212</v>
      </c>
      <c r="FX81" s="79">
        <v>4643</v>
      </c>
      <c r="FY81" s="79">
        <v>1</v>
      </c>
      <c r="FZ81" s="41"/>
      <c r="GA81" s="34"/>
      <c r="GB81" s="34"/>
    </row>
    <row r="82" spans="1:184" x14ac:dyDescent="0.25">
      <c r="A82" t="s">
        <v>186</v>
      </c>
      <c r="B82" t="s">
        <v>236</v>
      </c>
      <c r="C82" t="s">
        <v>2</v>
      </c>
      <c r="D82" t="s">
        <v>202</v>
      </c>
      <c r="E82" t="s">
        <v>209</v>
      </c>
      <c r="F82" t="s">
        <v>178</v>
      </c>
      <c r="G82" t="s">
        <v>1</v>
      </c>
      <c r="H82" s="79">
        <v>22290</v>
      </c>
      <c r="I82" s="79">
        <v>8.4072132110595703</v>
      </c>
      <c r="J82" s="79">
        <v>7.3160185813903809</v>
      </c>
      <c r="K82" s="79">
        <v>6.6796627044677734</v>
      </c>
      <c r="L82" s="79">
        <v>6.3401222229003906</v>
      </c>
      <c r="M82" s="79">
        <v>6.210453987121582</v>
      </c>
      <c r="N82" s="79">
        <v>6.5225887298583984</v>
      </c>
      <c r="O82" s="79">
        <v>7.4689559936523438</v>
      </c>
      <c r="P82" s="79">
        <v>8.5684576034545898</v>
      </c>
      <c r="Q82" s="79">
        <v>8.4428176879882813</v>
      </c>
      <c r="R82" s="79">
        <v>8.2551555633544922</v>
      </c>
      <c r="S82" s="79">
        <v>8.0937986373901367</v>
      </c>
      <c r="T82" s="79">
        <v>8.3094606399536133</v>
      </c>
      <c r="U82" s="79">
        <v>8.6783351898193359</v>
      </c>
      <c r="V82" s="79">
        <v>8.8649215698242188</v>
      </c>
      <c r="W82" s="79">
        <v>8.9913835525512695</v>
      </c>
      <c r="X82" s="79">
        <v>9.3689785003662109</v>
      </c>
      <c r="Y82" s="79">
        <v>10.179768562316895</v>
      </c>
      <c r="Z82" s="79">
        <v>11.40473747253418</v>
      </c>
      <c r="AA82" s="79">
        <v>12.580985069274902</v>
      </c>
      <c r="AB82" s="79">
        <v>13.247649192810059</v>
      </c>
      <c r="AC82" s="79">
        <v>14.103303909301758</v>
      </c>
      <c r="AD82" s="79">
        <v>13.920209884643555</v>
      </c>
      <c r="AE82" s="79">
        <v>12.341180801391602</v>
      </c>
      <c r="AF82" s="79">
        <v>10.220954895019531</v>
      </c>
      <c r="AG82" s="79">
        <v>-1.2064571380615234</v>
      </c>
      <c r="AH82" s="79">
        <v>-1.0497530698776245</v>
      </c>
      <c r="AI82" s="79">
        <v>-0.81835329532623291</v>
      </c>
      <c r="AJ82" s="79">
        <v>-0.6735999584197998</v>
      </c>
      <c r="AK82" s="79">
        <v>-0.48950085043907166</v>
      </c>
      <c r="AL82" s="79">
        <v>-0.2940061092376709</v>
      </c>
      <c r="AM82" s="79">
        <v>-0.21950265765190125</v>
      </c>
      <c r="AN82" s="79">
        <v>-0.17523753643035889</v>
      </c>
      <c r="AO82" s="79">
        <v>-0.20091113448143005</v>
      </c>
      <c r="AP82" s="79">
        <v>-0.10862679034471512</v>
      </c>
      <c r="AQ82" s="79">
        <v>-0.14426389336585999</v>
      </c>
      <c r="AR82" s="79">
        <v>-9.8013006150722504E-2</v>
      </c>
      <c r="AS82" s="79">
        <v>-5.6917443871498108E-2</v>
      </c>
      <c r="AT82" s="79">
        <v>1.7065158113837242E-2</v>
      </c>
      <c r="AU82" s="79">
        <v>-6.651122123003006E-2</v>
      </c>
      <c r="AV82" s="79">
        <v>-3.7053076084703207E-3</v>
      </c>
      <c r="AW82" s="79">
        <v>1.0657628066837788E-2</v>
      </c>
      <c r="AX82" s="79">
        <v>5.956689640879631E-2</v>
      </c>
      <c r="AY82" s="79">
        <v>4.6469181776046753E-2</v>
      </c>
      <c r="AZ82" s="79">
        <v>0.20119322836399078</v>
      </c>
      <c r="BA82" s="79">
        <v>-0.63128846883773804</v>
      </c>
      <c r="BB82" s="79">
        <v>-1.0118715763092041</v>
      </c>
      <c r="BC82" s="79">
        <v>-1.1827123165130615</v>
      </c>
      <c r="BD82" s="79">
        <v>-1.2694264650344849</v>
      </c>
      <c r="BE82" s="79">
        <v>-1.0938211679458618</v>
      </c>
      <c r="BF82" s="79">
        <v>-0.94744992256164551</v>
      </c>
      <c r="BG82" s="79">
        <v>-0.72894424200057983</v>
      </c>
      <c r="BH82" s="79">
        <v>-0.58870983123779297</v>
      </c>
      <c r="BI82" s="79">
        <v>-0.41489791870117188</v>
      </c>
      <c r="BJ82" s="79">
        <v>-0.2221551239490509</v>
      </c>
      <c r="BK82" s="79">
        <v>-0.14485390484333038</v>
      </c>
      <c r="BL82" s="79">
        <v>-0.1012849286198616</v>
      </c>
      <c r="BM82" s="79">
        <v>-0.12651701271533966</v>
      </c>
      <c r="BN82" s="79">
        <v>-3.7291564047336578E-2</v>
      </c>
      <c r="BO82" s="79">
        <v>-7.2281353175640106E-2</v>
      </c>
      <c r="BP82" s="79">
        <v>-2.281697653234005E-2</v>
      </c>
      <c r="BQ82" s="79">
        <v>2.1709926426410675E-2</v>
      </c>
      <c r="BR82" s="79">
        <v>0.10190819948911667</v>
      </c>
      <c r="BS82" s="79">
        <v>2.5595264509320259E-2</v>
      </c>
      <c r="BT82" s="79">
        <v>9.8530717194080353E-2</v>
      </c>
      <c r="BU82" s="79">
        <v>0.12344282120466232</v>
      </c>
      <c r="BV82" s="79">
        <v>0.17870369553565979</v>
      </c>
      <c r="BW82" s="79">
        <v>0.16363227367401123</v>
      </c>
      <c r="BX82" s="79">
        <v>0.31111964583396912</v>
      </c>
      <c r="BY82" s="79">
        <v>-0.51415461301803589</v>
      </c>
      <c r="BZ82" s="79">
        <v>-0.88662123680114746</v>
      </c>
      <c r="CA82" s="79">
        <v>-1.0578445196151733</v>
      </c>
      <c r="CB82" s="79">
        <v>-1.1517763137817383</v>
      </c>
      <c r="CC82" s="79">
        <v>-1.0158097743988037</v>
      </c>
      <c r="CD82" s="79">
        <v>-0.876595139503479</v>
      </c>
      <c r="CE82" s="79">
        <v>-0.66701984405517578</v>
      </c>
      <c r="CF82" s="79">
        <v>-0.5299152135848999</v>
      </c>
      <c r="CG82" s="79">
        <v>-0.36322817206382751</v>
      </c>
      <c r="CH82" s="79">
        <v>-0.17239135503768921</v>
      </c>
      <c r="CI82" s="79">
        <v>-9.3152396380901337E-2</v>
      </c>
      <c r="CJ82" s="79">
        <v>-5.0065580755472183E-2</v>
      </c>
      <c r="CK82" s="79">
        <v>-7.4991866946220398E-2</v>
      </c>
      <c r="CL82" s="79">
        <v>1.2114997953176498E-2</v>
      </c>
      <c r="CM82" s="79">
        <v>-2.2426463663578033E-2</v>
      </c>
      <c r="CN82" s="79">
        <v>2.9263565316796303E-2</v>
      </c>
      <c r="CO82" s="79">
        <v>7.6167002320289612E-2</v>
      </c>
      <c r="CP82" s="79">
        <v>0.16067023575305939</v>
      </c>
      <c r="CQ82" s="79">
        <v>8.9387938380241394E-2</v>
      </c>
      <c r="CR82" s="79">
        <v>0.16933907568454742</v>
      </c>
      <c r="CS82" s="79">
        <v>0.20155750215053558</v>
      </c>
      <c r="CT82" s="79">
        <v>0.26121747493743896</v>
      </c>
      <c r="CU82" s="79">
        <v>0.2447790652513504</v>
      </c>
      <c r="CV82" s="79">
        <v>0.38725435733795166</v>
      </c>
      <c r="CW82" s="79">
        <v>-0.43302804231643677</v>
      </c>
      <c r="CX82" s="79">
        <v>-0.79987329244613647</v>
      </c>
      <c r="CY82" s="79">
        <v>-0.97136139869689941</v>
      </c>
      <c r="CZ82" s="79">
        <v>-1.0702921152114868</v>
      </c>
      <c r="DA82" s="79">
        <v>-0.93779844045639038</v>
      </c>
      <c r="DB82" s="79">
        <v>-0.8057403564453125</v>
      </c>
      <c r="DC82" s="79">
        <v>-0.60509544610977173</v>
      </c>
      <c r="DD82" s="79">
        <v>-0.47112056612968445</v>
      </c>
      <c r="DE82" s="79">
        <v>-0.31155842542648315</v>
      </c>
      <c r="DF82" s="79">
        <v>-0.12262757867574692</v>
      </c>
      <c r="DG82" s="79">
        <v>-4.1450891643762589E-2</v>
      </c>
      <c r="DH82" s="79">
        <v>1.1537675745785236E-3</v>
      </c>
      <c r="DI82" s="79">
        <v>-2.3466726765036583E-2</v>
      </c>
      <c r="DJ82" s="79">
        <v>6.1521559953689575E-2</v>
      </c>
      <c r="DK82" s="79">
        <v>2.742842398583889E-2</v>
      </c>
      <c r="DL82" s="79">
        <v>8.1344105303287506E-2</v>
      </c>
      <c r="DM82" s="79">
        <v>0.13062408566474915</v>
      </c>
      <c r="DN82" s="79">
        <v>0.21943226456642151</v>
      </c>
      <c r="DO82" s="79">
        <v>0.15318061411380768</v>
      </c>
      <c r="DP82" s="79">
        <v>0.24014744162559509</v>
      </c>
      <c r="DQ82" s="79">
        <v>0.27967217564582825</v>
      </c>
      <c r="DR82" s="79">
        <v>0.34373125433921814</v>
      </c>
      <c r="DS82" s="79">
        <v>0.32592585682868958</v>
      </c>
      <c r="DT82" s="79">
        <v>0.4633890688419342</v>
      </c>
      <c r="DU82" s="79">
        <v>-0.35190147161483765</v>
      </c>
      <c r="DV82" s="79">
        <v>-0.71312534809112549</v>
      </c>
      <c r="DW82" s="79">
        <v>-0.88487833738327026</v>
      </c>
      <c r="DX82" s="79">
        <v>-0.98880797624588013</v>
      </c>
      <c r="DY82" s="79">
        <v>-0.82516247034072876</v>
      </c>
      <c r="DZ82" s="79">
        <v>-0.7034372091293335</v>
      </c>
      <c r="EA82" s="79">
        <v>-0.51568639278411865</v>
      </c>
      <c r="EB82" s="79">
        <v>-0.38623046875</v>
      </c>
      <c r="EC82" s="79">
        <v>-0.23695547878742218</v>
      </c>
      <c r="ED82" s="79">
        <v>-5.0776593387126923E-2</v>
      </c>
      <c r="EE82" s="79">
        <v>3.319786861538887E-2</v>
      </c>
      <c r="EF82" s="79">
        <v>7.510637491941452E-2</v>
      </c>
      <c r="EG82" s="79">
        <v>5.0927393138408661E-2</v>
      </c>
      <c r="EH82" s="79">
        <v>0.13285678625106812</v>
      </c>
      <c r="EI82" s="79">
        <v>9.9410966038703918E-2</v>
      </c>
      <c r="EJ82" s="79">
        <v>0.15654014050960541</v>
      </c>
      <c r="EK82" s="79">
        <v>0.20925144851207733</v>
      </c>
      <c r="EL82" s="79">
        <v>0.30427530407905579</v>
      </c>
      <c r="EM82" s="79">
        <v>0.24528710544109344</v>
      </c>
      <c r="EN82" s="79">
        <v>0.34238344430923462</v>
      </c>
      <c r="EO82" s="79">
        <v>0.39245736598968506</v>
      </c>
      <c r="EP82" s="79">
        <v>0.46286806464195251</v>
      </c>
      <c r="EQ82" s="79">
        <v>0.44308894872665405</v>
      </c>
      <c r="ER82" s="79">
        <v>0.57331550121307373</v>
      </c>
      <c r="ES82" s="79">
        <v>-0.2347676008939743</v>
      </c>
      <c r="ET82" s="79">
        <v>-0.58787506818771362</v>
      </c>
      <c r="EU82" s="79">
        <v>-0.7600104808807373</v>
      </c>
      <c r="EV82" s="79">
        <v>-0.87115776538848877</v>
      </c>
      <c r="EW82" s="79">
        <v>65.403823852539063</v>
      </c>
      <c r="EX82" s="79">
        <v>64.424057006835938</v>
      </c>
      <c r="EY82" s="79">
        <v>63.892349243164063</v>
      </c>
      <c r="EZ82" s="79">
        <v>63.115840911865234</v>
      </c>
      <c r="FA82" s="79">
        <v>62.635723114013672</v>
      </c>
      <c r="FB82" s="79">
        <v>62.326858520507813</v>
      </c>
      <c r="FC82" s="79">
        <v>62.001014709472656</v>
      </c>
      <c r="FD82" s="79">
        <v>61.904300689697266</v>
      </c>
      <c r="FE82" s="79">
        <v>63.797103881835938</v>
      </c>
      <c r="FF82" s="79">
        <v>66.532081604003906</v>
      </c>
      <c r="FG82" s="79">
        <v>69.942085266113281</v>
      </c>
      <c r="FH82" s="79">
        <v>73.408332824707031</v>
      </c>
      <c r="FI82" s="79">
        <v>76.521812438964844</v>
      </c>
      <c r="FJ82" s="79">
        <v>79.143455505371094</v>
      </c>
      <c r="FK82" s="79">
        <v>80.957191467285156</v>
      </c>
      <c r="FL82" s="79">
        <v>82.332862854003906</v>
      </c>
      <c r="FM82" s="79">
        <v>82.377761840820313</v>
      </c>
      <c r="FN82" s="79">
        <v>81.201347351074219</v>
      </c>
      <c r="FO82" s="79">
        <v>78.813209533691406</v>
      </c>
      <c r="FP82" s="79">
        <v>75.576545715332031</v>
      </c>
      <c r="FQ82" s="79">
        <v>71.661727905273438</v>
      </c>
      <c r="FR82" s="79">
        <v>68.964286804199219</v>
      </c>
      <c r="FS82" s="79">
        <v>67.414169311523438</v>
      </c>
      <c r="FT82" s="79">
        <v>66.390113830566406</v>
      </c>
      <c r="FU82" s="79">
        <v>8.3658985793590546E-2</v>
      </c>
      <c r="FV82" s="79">
        <v>0.13264082372188568</v>
      </c>
      <c r="FW82" s="79">
        <v>8.1002898514270782E-2</v>
      </c>
      <c r="FX82" s="79">
        <v>3718.136474609375</v>
      </c>
      <c r="FY82" s="79">
        <v>1</v>
      </c>
      <c r="FZ82" s="41"/>
      <c r="GA82" s="34"/>
      <c r="GB82" s="34"/>
    </row>
    <row r="83" spans="1:184" x14ac:dyDescent="0.25">
      <c r="A83" t="s">
        <v>186</v>
      </c>
      <c r="B83" t="s">
        <v>236</v>
      </c>
      <c r="C83" t="s">
        <v>2</v>
      </c>
      <c r="D83" t="s">
        <v>202</v>
      </c>
      <c r="E83" t="s">
        <v>209</v>
      </c>
      <c r="F83" t="s">
        <v>179</v>
      </c>
      <c r="G83" t="s">
        <v>1</v>
      </c>
      <c r="H83" s="79">
        <v>994</v>
      </c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  <c r="BP83" s="79"/>
      <c r="BQ83" s="79"/>
      <c r="BR83" s="79"/>
      <c r="BS83" s="79"/>
      <c r="BT83" s="79"/>
      <c r="BU83" s="79"/>
      <c r="BV83" s="79"/>
      <c r="BW83" s="79"/>
      <c r="BX83" s="79"/>
      <c r="BY83" s="79"/>
      <c r="BZ83" s="79"/>
      <c r="CA83" s="79"/>
      <c r="CB83" s="79"/>
      <c r="CC83" s="79"/>
      <c r="CD83" s="79"/>
      <c r="CE83" s="79"/>
      <c r="CF83" s="79"/>
      <c r="CG83" s="79"/>
      <c r="CH83" s="79"/>
      <c r="CI83" s="79"/>
      <c r="CJ83" s="79"/>
      <c r="CK83" s="79"/>
      <c r="CL83" s="79"/>
      <c r="CM83" s="79"/>
      <c r="CN83" s="79"/>
      <c r="CO83" s="79"/>
      <c r="CP83" s="79"/>
      <c r="CQ83" s="79"/>
      <c r="CR83" s="79"/>
      <c r="CS83" s="79"/>
      <c r="CT83" s="79"/>
      <c r="CU83" s="79"/>
      <c r="CV83" s="79"/>
      <c r="CW83" s="79"/>
      <c r="CX83" s="79"/>
      <c r="CY83" s="79"/>
      <c r="CZ83" s="79"/>
      <c r="DA83" s="79"/>
      <c r="DB83" s="79"/>
      <c r="DC83" s="79"/>
      <c r="DD83" s="79"/>
      <c r="DE83" s="79"/>
      <c r="DF83" s="79"/>
      <c r="DG83" s="79"/>
      <c r="DH83" s="79"/>
      <c r="DI83" s="79"/>
      <c r="DJ83" s="79"/>
      <c r="DK83" s="79"/>
      <c r="DL83" s="79"/>
      <c r="DM83" s="79"/>
      <c r="DN83" s="79"/>
      <c r="DO83" s="79"/>
      <c r="DP83" s="79"/>
      <c r="DQ83" s="79"/>
      <c r="DR83" s="79"/>
      <c r="DS83" s="79"/>
      <c r="DT83" s="79"/>
      <c r="DU83" s="79"/>
      <c r="DV83" s="79"/>
      <c r="DW83" s="79"/>
      <c r="DX83" s="79"/>
      <c r="DY83" s="79"/>
      <c r="DZ83" s="79"/>
      <c r="EA83" s="79"/>
      <c r="EB83" s="79"/>
      <c r="EC83" s="79"/>
      <c r="ED83" s="79"/>
      <c r="EE83" s="79"/>
      <c r="EF83" s="79"/>
      <c r="EG83" s="79"/>
      <c r="EH83" s="79"/>
      <c r="EI83" s="79"/>
      <c r="EJ83" s="79"/>
      <c r="EK83" s="79"/>
      <c r="EL83" s="79"/>
      <c r="EM83" s="79"/>
      <c r="EN83" s="79"/>
      <c r="EO83" s="79"/>
      <c r="EP83" s="79"/>
      <c r="EQ83" s="79"/>
      <c r="ER83" s="79"/>
      <c r="ES83" s="79"/>
      <c r="ET83" s="79"/>
      <c r="EU83" s="79"/>
      <c r="EV83" s="79"/>
      <c r="EW83" s="79"/>
      <c r="EX83" s="79"/>
      <c r="EY83" s="79"/>
      <c r="EZ83" s="79"/>
      <c r="FA83" s="79"/>
      <c r="FB83" s="79"/>
      <c r="FC83" s="79"/>
      <c r="FD83" s="79"/>
      <c r="FE83" s="79"/>
      <c r="FF83" s="79"/>
      <c r="FG83" s="79"/>
      <c r="FH83" s="79"/>
      <c r="FI83" s="79"/>
      <c r="FJ83" s="79"/>
      <c r="FK83" s="79"/>
      <c r="FL83" s="79"/>
      <c r="FM83" s="79"/>
      <c r="FN83" s="79"/>
      <c r="FO83" s="79"/>
      <c r="FP83" s="79"/>
      <c r="FQ83" s="79"/>
      <c r="FR83" s="79"/>
      <c r="FS83" s="79"/>
      <c r="FT83" s="79"/>
      <c r="FU83" s="79"/>
      <c r="FV83" s="79"/>
      <c r="FW83" s="79"/>
      <c r="FX83" s="79">
        <v>62.181819915771484</v>
      </c>
      <c r="FY83" s="79">
        <v>0</v>
      </c>
      <c r="FZ83" s="41"/>
      <c r="GA83" s="34"/>
      <c r="GB83" s="34"/>
    </row>
    <row r="84" spans="1:184" x14ac:dyDescent="0.25">
      <c r="A84" t="s">
        <v>186</v>
      </c>
      <c r="B84" t="s">
        <v>236</v>
      </c>
      <c r="C84" t="s">
        <v>2</v>
      </c>
      <c r="D84" t="s">
        <v>202</v>
      </c>
      <c r="E84" t="s">
        <v>209</v>
      </c>
      <c r="F84" t="s">
        <v>180</v>
      </c>
      <c r="G84" t="s">
        <v>1</v>
      </c>
      <c r="H84" s="79">
        <v>525</v>
      </c>
      <c r="I84" s="79">
        <v>0.21070441603660583</v>
      </c>
      <c r="J84" s="79">
        <v>0.18200801312923431</v>
      </c>
      <c r="K84" s="79">
        <v>0.16998091340065002</v>
      </c>
      <c r="L84" s="79">
        <v>0.16323734819889069</v>
      </c>
      <c r="M84" s="79">
        <v>0.15624555945396423</v>
      </c>
      <c r="N84" s="79">
        <v>0.17839249968528748</v>
      </c>
      <c r="O84" s="79">
        <v>0.19833102822303772</v>
      </c>
      <c r="P84" s="79">
        <v>0.24551340937614441</v>
      </c>
      <c r="Q84" s="79">
        <v>0.24503155052661896</v>
      </c>
      <c r="R84" s="79">
        <v>0.25810861587524414</v>
      </c>
      <c r="S84" s="79">
        <v>0.26579809188842773</v>
      </c>
      <c r="T84" s="79">
        <v>0.25206992030143738</v>
      </c>
      <c r="U84" s="79">
        <v>0.2456078827381134</v>
      </c>
      <c r="V84" s="79">
        <v>0.24722689390182495</v>
      </c>
      <c r="W84" s="79">
        <v>0.25056180357933044</v>
      </c>
      <c r="X84" s="79">
        <v>0.25811246037483215</v>
      </c>
      <c r="Y84" s="79">
        <v>0.2827276885509491</v>
      </c>
      <c r="Z84" s="79">
        <v>0.29793524742126465</v>
      </c>
      <c r="AA84" s="79">
        <v>0.32042285799980164</v>
      </c>
      <c r="AB84" s="79">
        <v>0.35927543044090271</v>
      </c>
      <c r="AC84" s="79">
        <v>0.35842573642730713</v>
      </c>
      <c r="AD84" s="79">
        <v>0.34515520930290222</v>
      </c>
      <c r="AE84" s="79">
        <v>0.29106625914573669</v>
      </c>
      <c r="AF84" s="79">
        <v>0.25327229499816895</v>
      </c>
      <c r="AG84" s="79">
        <v>-2.4994321167469025E-2</v>
      </c>
      <c r="AH84" s="79">
        <v>-2.9781486839056015E-2</v>
      </c>
      <c r="AI84" s="79">
        <v>-3.4001749008893967E-2</v>
      </c>
      <c r="AJ84" s="79">
        <v>-3.4917421638965607E-2</v>
      </c>
      <c r="AK84" s="79">
        <v>-4.0411747992038727E-2</v>
      </c>
      <c r="AL84" s="79">
        <v>-4.6773415058851242E-2</v>
      </c>
      <c r="AM84" s="79">
        <v>-5.1105424761772156E-2</v>
      </c>
      <c r="AN84" s="79">
        <v>-6.2089048326015472E-2</v>
      </c>
      <c r="AO84" s="79">
        <v>-3.7194650620222092E-2</v>
      </c>
      <c r="AP84" s="79">
        <v>-5.5075162090361118E-3</v>
      </c>
      <c r="AQ84" s="79">
        <v>-1.8558012321591377E-2</v>
      </c>
      <c r="AR84" s="79">
        <v>-1.9846372306346893E-2</v>
      </c>
      <c r="AS84" s="79">
        <v>-2.1099485456943512E-2</v>
      </c>
      <c r="AT84" s="79">
        <v>-1.1160011403262615E-2</v>
      </c>
      <c r="AU84" s="79">
        <v>-1.1541010811924934E-2</v>
      </c>
      <c r="AV84" s="79">
        <v>6.3701649196445942E-3</v>
      </c>
      <c r="AW84" s="79">
        <v>6.7393537610769272E-3</v>
      </c>
      <c r="AX84" s="79">
        <v>1.0496220551431179E-2</v>
      </c>
      <c r="AY84" s="79">
        <v>1.6940148547291756E-2</v>
      </c>
      <c r="AZ84" s="79">
        <v>3.5722058266401291E-2</v>
      </c>
      <c r="BA84" s="79">
        <v>-2.3987067863345146E-2</v>
      </c>
      <c r="BB84" s="79">
        <v>-2.698981948196888E-2</v>
      </c>
      <c r="BC84" s="79">
        <v>-3.4116018563508987E-2</v>
      </c>
      <c r="BD84" s="79">
        <v>-2.8500519692897797E-2</v>
      </c>
      <c r="BE84" s="79">
        <v>-5.6955828331410885E-3</v>
      </c>
      <c r="BF84" s="79">
        <v>-1.0871065780520439E-2</v>
      </c>
      <c r="BG84" s="79">
        <v>-1.5582955442368984E-2</v>
      </c>
      <c r="BH84" s="79">
        <v>-1.6545204445719719E-2</v>
      </c>
      <c r="BI84" s="79">
        <v>-2.1986927837133408E-2</v>
      </c>
      <c r="BJ84" s="79">
        <v>-2.5736397132277489E-2</v>
      </c>
      <c r="BK84" s="79">
        <v>-2.9328696429729462E-2</v>
      </c>
      <c r="BL84" s="79">
        <v>-3.6849826574325562E-2</v>
      </c>
      <c r="BM84" s="79">
        <v>-1.7053665593266487E-2</v>
      </c>
      <c r="BN84" s="79">
        <v>1.147946435958147E-2</v>
      </c>
      <c r="BO84" s="79">
        <v>1.5826773596927524E-4</v>
      </c>
      <c r="BP84" s="79">
        <v>-2.2930200211703777E-3</v>
      </c>
      <c r="BQ84" s="79">
        <v>-4.5087621547281742E-3</v>
      </c>
      <c r="BR84" s="79">
        <v>3.7259729579091072E-3</v>
      </c>
      <c r="BS84" s="79">
        <v>4.3901782482862473E-3</v>
      </c>
      <c r="BT84" s="79">
        <v>2.2411087527871132E-2</v>
      </c>
      <c r="BU84" s="79">
        <v>2.8373820707201958E-2</v>
      </c>
      <c r="BV84" s="79">
        <v>2.7467431500554085E-2</v>
      </c>
      <c r="BW84" s="79">
        <v>3.4728169441223145E-2</v>
      </c>
      <c r="BX84" s="79">
        <v>5.8474995195865631E-2</v>
      </c>
      <c r="BY84" s="79">
        <v>1.7527476884424686E-3</v>
      </c>
      <c r="BZ84" s="79">
        <v>-3.6686931271106005E-3</v>
      </c>
      <c r="CA84" s="79">
        <v>-1.0406148619949818E-2</v>
      </c>
      <c r="CB84" s="79">
        <v>-6.2801730819046497E-3</v>
      </c>
      <c r="CC84" s="79">
        <v>7.670664694160223E-3</v>
      </c>
      <c r="CD84" s="79">
        <v>2.2262344136834145E-3</v>
      </c>
      <c r="CE84" s="79">
        <v>-2.8261546976864338E-3</v>
      </c>
      <c r="CF84" s="79">
        <v>-3.8206635508686304E-3</v>
      </c>
      <c r="CG84" s="79">
        <v>-9.2259552329778671E-3</v>
      </c>
      <c r="CH84" s="79">
        <v>-1.11662233248353E-2</v>
      </c>
      <c r="CI84" s="79">
        <v>-1.4246201142668724E-2</v>
      </c>
      <c r="CJ84" s="79">
        <v>-1.9369218498468399E-2</v>
      </c>
      <c r="CK84" s="79">
        <v>-3.1040820758789778E-3</v>
      </c>
      <c r="CL84" s="79">
        <v>2.3244595155119896E-2</v>
      </c>
      <c r="CM84" s="79">
        <v>1.3121106661856174E-2</v>
      </c>
      <c r="CN84" s="79">
        <v>9.8643777891993523E-3</v>
      </c>
      <c r="CO84" s="79">
        <v>6.9819223135709763E-3</v>
      </c>
      <c r="CP84" s="79">
        <v>1.4035960659384727E-2</v>
      </c>
      <c r="CQ84" s="79">
        <v>1.5424070879817009E-2</v>
      </c>
      <c r="CR84" s="79">
        <v>3.3520981669425964E-2</v>
      </c>
      <c r="CS84" s="79">
        <v>4.3357785791158676E-2</v>
      </c>
      <c r="CT84" s="79">
        <v>3.9221640676259995E-2</v>
      </c>
      <c r="CU84" s="79">
        <v>4.7048095613718033E-2</v>
      </c>
      <c r="CV84" s="79">
        <v>7.4233613908290863E-2</v>
      </c>
      <c r="CW84" s="79">
        <v>1.9580066204071045E-2</v>
      </c>
      <c r="CX84" s="79">
        <v>1.2483447790145874E-2</v>
      </c>
      <c r="CY84" s="79">
        <v>6.0152341611683369E-3</v>
      </c>
      <c r="CZ84" s="79">
        <v>9.1095715761184692E-3</v>
      </c>
      <c r="DA84" s="79">
        <v>2.1036911755800247E-2</v>
      </c>
      <c r="DB84" s="79">
        <v>1.5323534607887268E-2</v>
      </c>
      <c r="DC84" s="79">
        <v>9.9306460469961166E-3</v>
      </c>
      <c r="DD84" s="79">
        <v>8.9038778096437454E-3</v>
      </c>
      <c r="DE84" s="79">
        <v>3.535018302500248E-3</v>
      </c>
      <c r="DF84" s="79">
        <v>3.4039509482681751E-3</v>
      </c>
      <c r="DG84" s="79">
        <v>8.3629490109160542E-4</v>
      </c>
      <c r="DH84" s="79">
        <v>-1.8886106554418802E-3</v>
      </c>
      <c r="DI84" s="79">
        <v>1.0845501907169819E-2</v>
      </c>
      <c r="DJ84" s="79">
        <v>3.5009726881980896E-2</v>
      </c>
      <c r="DK84" s="79">
        <v>2.6083946228027344E-2</v>
      </c>
      <c r="DL84" s="79">
        <v>2.202177606523037E-2</v>
      </c>
      <c r="DM84" s="79">
        <v>1.8472606316208839E-2</v>
      </c>
      <c r="DN84" s="79">
        <v>2.4345947429537773E-2</v>
      </c>
      <c r="DO84" s="79">
        <v>2.6457963511347771E-2</v>
      </c>
      <c r="DP84" s="79">
        <v>4.4630873948335648E-2</v>
      </c>
      <c r="DQ84" s="79">
        <v>5.8341752737760544E-2</v>
      </c>
      <c r="DR84" s="79">
        <v>5.0975847989320755E-2</v>
      </c>
      <c r="DS84" s="79">
        <v>5.9368021786212921E-2</v>
      </c>
      <c r="DT84" s="79">
        <v>8.9992232620716095E-2</v>
      </c>
      <c r="DU84" s="79">
        <v>3.7407383322715759E-2</v>
      </c>
      <c r="DV84" s="79">
        <v>2.8635589405894279E-2</v>
      </c>
      <c r="DW84" s="79">
        <v>2.2436616942286491E-2</v>
      </c>
      <c r="DX84" s="79">
        <v>2.4499315768480301E-2</v>
      </c>
      <c r="DY84" s="79">
        <v>4.0335651487112045E-2</v>
      </c>
      <c r="DZ84" s="79">
        <v>3.4233953803777695E-2</v>
      </c>
      <c r="EA84" s="79">
        <v>2.8349440544843674E-2</v>
      </c>
      <c r="EB84" s="79">
        <v>2.7276095002889633E-2</v>
      </c>
      <c r="EC84" s="79">
        <v>2.1959837526082993E-2</v>
      </c>
      <c r="ED84" s="79">
        <v>2.4440968409180641E-2</v>
      </c>
      <c r="EE84" s="79">
        <v>2.2613024339079857E-2</v>
      </c>
      <c r="EF84" s="79">
        <v>2.3350611329078674E-2</v>
      </c>
      <c r="EG84" s="79">
        <v>3.0986486002802849E-2</v>
      </c>
      <c r="EH84" s="79">
        <v>5.1996707916259766E-2</v>
      </c>
      <c r="EI84" s="79">
        <v>4.4800225645303726E-2</v>
      </c>
      <c r="EJ84" s="79">
        <v>3.9575126022100449E-2</v>
      </c>
      <c r="EK84" s="79">
        <v>3.5063330084085464E-2</v>
      </c>
      <c r="EL84" s="79">
        <v>3.9231933653354645E-2</v>
      </c>
      <c r="EM84" s="79">
        <v>4.2389150708913803E-2</v>
      </c>
      <c r="EN84" s="79">
        <v>6.0671798884868622E-2</v>
      </c>
      <c r="EO84" s="79">
        <v>7.9976215958595276E-2</v>
      </c>
      <c r="EP84" s="79">
        <v>6.7947059869766235E-2</v>
      </c>
      <c r="EQ84" s="79">
        <v>7.7156044542789459E-2</v>
      </c>
      <c r="ER84" s="79">
        <v>0.11274517327547073</v>
      </c>
      <c r="ES84" s="79">
        <v>6.3147202134132385E-2</v>
      </c>
      <c r="ET84" s="79">
        <v>5.1956713199615479E-2</v>
      </c>
      <c r="EU84" s="79">
        <v>4.6146485954523087E-2</v>
      </c>
      <c r="EV84" s="79">
        <v>4.6719662845134735E-2</v>
      </c>
      <c r="EW84" s="79">
        <v>59.831310272216797</v>
      </c>
      <c r="EX84" s="79">
        <v>59.159061431884766</v>
      </c>
      <c r="EY84" s="79">
        <v>58.773513793945313</v>
      </c>
      <c r="EZ84" s="79">
        <v>58.238124847412109</v>
      </c>
      <c r="FA84" s="79">
        <v>57.649604797363281</v>
      </c>
      <c r="FB84" s="79">
        <v>57.429065704345703</v>
      </c>
      <c r="FC84" s="79">
        <v>57.227867126464844</v>
      </c>
      <c r="FD84" s="79">
        <v>57.176719665527344</v>
      </c>
      <c r="FE84" s="79">
        <v>58.522720336914063</v>
      </c>
      <c r="FF84" s="79">
        <v>61.405307769775391</v>
      </c>
      <c r="FG84" s="79">
        <v>64.707801818847656</v>
      </c>
      <c r="FH84" s="79">
        <v>67.017410278320313</v>
      </c>
      <c r="FI84" s="79">
        <v>69.361671447753906</v>
      </c>
      <c r="FJ84" s="79">
        <v>70.814895629882813</v>
      </c>
      <c r="FK84" s="79">
        <v>72.293434143066406</v>
      </c>
      <c r="FL84" s="79">
        <v>72.400192260742188</v>
      </c>
      <c r="FM84" s="79">
        <v>72.090049743652344</v>
      </c>
      <c r="FN84" s="79">
        <v>71.435226440429688</v>
      </c>
      <c r="FO84" s="79">
        <v>68.866508483886719</v>
      </c>
      <c r="FP84" s="79">
        <v>67.050865173339844</v>
      </c>
      <c r="FQ84" s="79">
        <v>64.472244262695313</v>
      </c>
      <c r="FR84" s="79">
        <v>62.445167541503906</v>
      </c>
      <c r="FS84" s="79">
        <v>61.469196319580078</v>
      </c>
      <c r="FT84" s="79">
        <v>60.755203247070313</v>
      </c>
      <c r="FU84" s="79">
        <v>2.134280651807785E-2</v>
      </c>
      <c r="FV84" s="79">
        <v>2.1097602322697639E-2</v>
      </c>
      <c r="FW84" s="79">
        <v>2.2479107603430748E-2</v>
      </c>
      <c r="FX84" s="79">
        <v>108.04545593261719</v>
      </c>
      <c r="FY84" s="79">
        <v>1</v>
      </c>
      <c r="FZ84" s="41"/>
      <c r="GA84" s="34"/>
      <c r="GB84" s="34"/>
    </row>
    <row r="85" spans="1:184" x14ac:dyDescent="0.25">
      <c r="A85" t="s">
        <v>186</v>
      </c>
      <c r="B85" t="s">
        <v>236</v>
      </c>
      <c r="C85" t="s">
        <v>2</v>
      </c>
      <c r="D85" t="s">
        <v>202</v>
      </c>
      <c r="E85" t="s">
        <v>209</v>
      </c>
      <c r="F85" t="s">
        <v>181</v>
      </c>
      <c r="G85" t="s">
        <v>1</v>
      </c>
      <c r="H85" s="79">
        <v>247</v>
      </c>
      <c r="I85" s="79">
        <v>0</v>
      </c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  <c r="BP85" s="79"/>
      <c r="BQ85" s="79"/>
      <c r="BR85" s="79"/>
      <c r="BS85" s="79"/>
      <c r="BT85" s="79"/>
      <c r="BU85" s="79"/>
      <c r="BV85" s="79"/>
      <c r="BW85" s="79"/>
      <c r="BX85" s="79"/>
      <c r="BY85" s="79"/>
      <c r="BZ85" s="79"/>
      <c r="CA85" s="79"/>
      <c r="CB85" s="79"/>
      <c r="CC85" s="79"/>
      <c r="CD85" s="79"/>
      <c r="CE85" s="79"/>
      <c r="CF85" s="79"/>
      <c r="CG85" s="79"/>
      <c r="CH85" s="79"/>
      <c r="CI85" s="79"/>
      <c r="CJ85" s="79"/>
      <c r="CK85" s="79"/>
      <c r="CL85" s="79"/>
      <c r="CM85" s="79"/>
      <c r="CN85" s="79"/>
      <c r="CO85" s="79"/>
      <c r="CP85" s="79"/>
      <c r="CQ85" s="79"/>
      <c r="CR85" s="79"/>
      <c r="CS85" s="79"/>
      <c r="CT85" s="79"/>
      <c r="CU85" s="79"/>
      <c r="CV85" s="79"/>
      <c r="CW85" s="79"/>
      <c r="CX85" s="79"/>
      <c r="CY85" s="79"/>
      <c r="CZ85" s="79"/>
      <c r="DA85" s="79"/>
      <c r="DB85" s="79"/>
      <c r="DC85" s="79"/>
      <c r="DD85" s="79"/>
      <c r="DE85" s="79"/>
      <c r="DF85" s="79"/>
      <c r="DG85" s="79"/>
      <c r="DH85" s="79"/>
      <c r="DI85" s="79"/>
      <c r="DJ85" s="79"/>
      <c r="DK85" s="79"/>
      <c r="DL85" s="79"/>
      <c r="DM85" s="79"/>
      <c r="DN85" s="79"/>
      <c r="DO85" s="79"/>
      <c r="DP85" s="79"/>
      <c r="DQ85" s="79"/>
      <c r="DR85" s="79"/>
      <c r="DS85" s="79"/>
      <c r="DT85" s="79"/>
      <c r="DU85" s="79"/>
      <c r="DV85" s="79"/>
      <c r="DW85" s="79"/>
      <c r="DX85" s="79"/>
      <c r="DY85" s="79"/>
      <c r="DZ85" s="79"/>
      <c r="EA85" s="79"/>
      <c r="EB85" s="79"/>
      <c r="EC85" s="79"/>
      <c r="ED85" s="79"/>
      <c r="EE85" s="79"/>
      <c r="EF85" s="79"/>
      <c r="EG85" s="79"/>
      <c r="EH85" s="79"/>
      <c r="EI85" s="79"/>
      <c r="EJ85" s="79"/>
      <c r="EK85" s="79"/>
      <c r="EL85" s="79"/>
      <c r="EM85" s="79"/>
      <c r="EN85" s="79"/>
      <c r="EO85" s="79"/>
      <c r="EP85" s="79"/>
      <c r="EQ85" s="79"/>
      <c r="ER85" s="79"/>
      <c r="ES85" s="79"/>
      <c r="ET85" s="79"/>
      <c r="EU85" s="79"/>
      <c r="EV85" s="79"/>
      <c r="EW85" s="79"/>
      <c r="EX85" s="79"/>
      <c r="EY85" s="79"/>
      <c r="EZ85" s="79"/>
      <c r="FA85" s="79"/>
      <c r="FB85" s="79"/>
      <c r="FC85" s="79"/>
      <c r="FD85" s="79"/>
      <c r="FE85" s="79"/>
      <c r="FF85" s="79"/>
      <c r="FG85" s="79"/>
      <c r="FH85" s="79"/>
      <c r="FI85" s="79"/>
      <c r="FJ85" s="79"/>
      <c r="FK85" s="79"/>
      <c r="FL85" s="79"/>
      <c r="FM85" s="79"/>
      <c r="FN85" s="79"/>
      <c r="FO85" s="79"/>
      <c r="FP85" s="79"/>
      <c r="FQ85" s="79"/>
      <c r="FR85" s="79"/>
      <c r="FS85" s="79"/>
      <c r="FT85" s="79"/>
      <c r="FU85" s="79"/>
      <c r="FV85" s="79"/>
      <c r="FW85" s="79"/>
      <c r="FX85" s="79">
        <v>10.772727012634277</v>
      </c>
      <c r="FY85" s="79">
        <v>0</v>
      </c>
      <c r="FZ85" s="41"/>
      <c r="GA85" s="34"/>
      <c r="GB85" s="34"/>
    </row>
    <row r="86" spans="1:184" x14ac:dyDescent="0.25">
      <c r="A86" t="s">
        <v>186</v>
      </c>
      <c r="B86" t="s">
        <v>236</v>
      </c>
      <c r="C86" t="s">
        <v>2</v>
      </c>
      <c r="D86" t="s">
        <v>202</v>
      </c>
      <c r="E86" t="s">
        <v>209</v>
      </c>
      <c r="F86" t="s">
        <v>182</v>
      </c>
      <c r="G86" t="s">
        <v>1</v>
      </c>
      <c r="H86" s="79">
        <v>2499</v>
      </c>
      <c r="I86" s="79">
        <v>1.0534367561340332</v>
      </c>
      <c r="J86" s="79">
        <v>0.90951043367385864</v>
      </c>
      <c r="K86" s="79">
        <v>0.82513892650604248</v>
      </c>
      <c r="L86" s="79">
        <v>0.80617594718933105</v>
      </c>
      <c r="M86" s="79">
        <v>0.79674899578094482</v>
      </c>
      <c r="N86" s="79">
        <v>0.88579660654067993</v>
      </c>
      <c r="O86" s="79">
        <v>0.97808218002319336</v>
      </c>
      <c r="P86" s="79">
        <v>1.1275501251220703</v>
      </c>
      <c r="Q86" s="79">
        <v>1.1507033109664917</v>
      </c>
      <c r="R86" s="79">
        <v>1.2035009860992432</v>
      </c>
      <c r="S86" s="79">
        <v>1.2289875745773315</v>
      </c>
      <c r="T86" s="79">
        <v>1.2309169769287109</v>
      </c>
      <c r="U86" s="79">
        <v>1.24659264087677</v>
      </c>
      <c r="V86" s="79">
        <v>1.2893568277359009</v>
      </c>
      <c r="W86" s="79">
        <v>1.3629515171051025</v>
      </c>
      <c r="X86" s="79">
        <v>1.4504364728927612</v>
      </c>
      <c r="Y86" s="79">
        <v>1.5684274435043335</v>
      </c>
      <c r="Z86" s="79">
        <v>1.7146061658859253</v>
      </c>
      <c r="AA86" s="79">
        <v>1.8114165067672729</v>
      </c>
      <c r="AB86" s="79">
        <v>1.8249424695968628</v>
      </c>
      <c r="AC86" s="79">
        <v>1.8517961502075195</v>
      </c>
      <c r="AD86" s="79">
        <v>1.7458184957504272</v>
      </c>
      <c r="AE86" s="79">
        <v>1.4660900831222534</v>
      </c>
      <c r="AF86" s="79">
        <v>1.2219823598861694</v>
      </c>
      <c r="AG86" s="79">
        <v>-0.24853008985519409</v>
      </c>
      <c r="AH86" s="79">
        <v>-0.20323355495929718</v>
      </c>
      <c r="AI86" s="79">
        <v>-0.17283831536769867</v>
      </c>
      <c r="AJ86" s="79">
        <v>-0.11514399945735931</v>
      </c>
      <c r="AK86" s="79">
        <v>-0.10910175740718842</v>
      </c>
      <c r="AL86" s="79">
        <v>-0.11776929348707199</v>
      </c>
      <c r="AM86" s="79">
        <v>-0.16800133883953094</v>
      </c>
      <c r="AN86" s="79">
        <v>-0.13774013519287109</v>
      </c>
      <c r="AO86" s="79">
        <v>-0.12078465521335602</v>
      </c>
      <c r="AP86" s="79">
        <v>-8.241194486618042E-2</v>
      </c>
      <c r="AQ86" s="79">
        <v>-4.2013570666313171E-2</v>
      </c>
      <c r="AR86" s="79">
        <v>-8.3712257444858551E-2</v>
      </c>
      <c r="AS86" s="79">
        <v>-0.11026611924171448</v>
      </c>
      <c r="AT86" s="79">
        <v>-0.12903255224227905</v>
      </c>
      <c r="AU86" s="79">
        <v>-0.17425663769245148</v>
      </c>
      <c r="AV86" s="79">
        <v>-0.16331158578395844</v>
      </c>
      <c r="AW86" s="79">
        <v>-0.19207373261451721</v>
      </c>
      <c r="AX86" s="79">
        <v>-0.15503479540348053</v>
      </c>
      <c r="AY86" s="79">
        <v>-0.12804044783115387</v>
      </c>
      <c r="AZ86" s="79">
        <v>-0.11874563246965408</v>
      </c>
      <c r="BA86" s="79">
        <v>-0.24451799690723419</v>
      </c>
      <c r="BB86" s="79">
        <v>-0.27212423086166382</v>
      </c>
      <c r="BC86" s="79">
        <v>-0.28163298964500427</v>
      </c>
      <c r="BD86" s="79">
        <v>-0.3080122172832489</v>
      </c>
      <c r="BE86" s="79">
        <v>-0.18836782872676849</v>
      </c>
      <c r="BF86" s="79">
        <v>-0.15952232480049133</v>
      </c>
      <c r="BG86" s="79">
        <v>-0.13370166718959808</v>
      </c>
      <c r="BH86" s="79">
        <v>-8.1112317740917206E-2</v>
      </c>
      <c r="BI86" s="79">
        <v>-7.6051101088523865E-2</v>
      </c>
      <c r="BJ86" s="79">
        <v>-8.1409364938735962E-2</v>
      </c>
      <c r="BK86" s="79">
        <v>-0.13016827404499054</v>
      </c>
      <c r="BL86" s="79">
        <v>-9.4884753227233887E-2</v>
      </c>
      <c r="BM86" s="79">
        <v>-7.8174784779548645E-2</v>
      </c>
      <c r="BN86" s="79">
        <v>-1.5323575586080551E-2</v>
      </c>
      <c r="BO86" s="79">
        <v>3.3358242362737656E-2</v>
      </c>
      <c r="BP86" s="79">
        <v>-7.5473128817975521E-3</v>
      </c>
      <c r="BQ86" s="79">
        <v>-3.2475143671035767E-2</v>
      </c>
      <c r="BR86" s="79">
        <v>-4.8602387309074402E-2</v>
      </c>
      <c r="BS86" s="79">
        <v>-9.0368360280990601E-2</v>
      </c>
      <c r="BT86" s="79">
        <v>-7.9372018575668335E-2</v>
      </c>
      <c r="BU86" s="79">
        <v>-0.10676590353250504</v>
      </c>
      <c r="BV86" s="79">
        <v>-7.0058859884738922E-2</v>
      </c>
      <c r="BW86" s="79">
        <v>-4.4744227081537247E-2</v>
      </c>
      <c r="BX86" s="79">
        <v>-3.8208015263080597E-2</v>
      </c>
      <c r="BY86" s="79">
        <v>-0.16315267980098724</v>
      </c>
      <c r="BZ86" s="79">
        <v>-0.20643024146556854</v>
      </c>
      <c r="CA86" s="79">
        <v>-0.21933595836162567</v>
      </c>
      <c r="CB86" s="79">
        <v>-0.24386972188949585</v>
      </c>
      <c r="CC86" s="79">
        <v>-0.14669963717460632</v>
      </c>
      <c r="CD86" s="79">
        <v>-0.12924805283546448</v>
      </c>
      <c r="CE86" s="79">
        <v>-0.10659574717283249</v>
      </c>
      <c r="CF86" s="79">
        <v>-5.7542078197002411E-2</v>
      </c>
      <c r="CG86" s="79">
        <v>-5.3160309791564941E-2</v>
      </c>
      <c r="CH86" s="79">
        <v>-5.6226596236228943E-2</v>
      </c>
      <c r="CI86" s="79">
        <v>-0.10396521538496017</v>
      </c>
      <c r="CJ86" s="79">
        <v>-6.5203249454498291E-2</v>
      </c>
      <c r="CK86" s="79">
        <v>-4.8663310706615448E-2</v>
      </c>
      <c r="CL86" s="79">
        <v>3.1141627579927444E-2</v>
      </c>
      <c r="CM86" s="79">
        <v>8.5560530424118042E-2</v>
      </c>
      <c r="CN86" s="79">
        <v>4.5204296708106995E-2</v>
      </c>
      <c r="CO86" s="79">
        <v>2.1402649581432343E-2</v>
      </c>
      <c r="CP86" s="79">
        <v>7.1032997220754623E-3</v>
      </c>
      <c r="CQ86" s="79">
        <v>-3.2267596572637558E-2</v>
      </c>
      <c r="CR86" s="79">
        <v>-2.123573049902916E-2</v>
      </c>
      <c r="CS86" s="79">
        <v>-4.7681957483291626E-2</v>
      </c>
      <c r="CT86" s="79">
        <v>-1.1204786598682404E-2</v>
      </c>
      <c r="CU86" s="79">
        <v>1.2946483679115772E-2</v>
      </c>
      <c r="CV86" s="79">
        <v>1.7572097480297089E-2</v>
      </c>
      <c r="CW86" s="79">
        <v>-0.10679931938648224</v>
      </c>
      <c r="CX86" s="79">
        <v>-0.16093078255653381</v>
      </c>
      <c r="CY86" s="79">
        <v>-0.17618922889232635</v>
      </c>
      <c r="CZ86" s="79">
        <v>-0.19944481551647186</v>
      </c>
      <c r="DA86" s="79">
        <v>-0.10503144562244415</v>
      </c>
      <c r="DB86" s="79">
        <v>-9.8973780870437622E-2</v>
      </c>
      <c r="DC86" s="79">
        <v>-7.9489827156066895E-2</v>
      </c>
      <c r="DD86" s="79">
        <v>-3.3971838653087616E-2</v>
      </c>
      <c r="DE86" s="79">
        <v>-3.0269522219896317E-2</v>
      </c>
      <c r="DF86" s="79">
        <v>-3.1043823808431625E-2</v>
      </c>
      <c r="DG86" s="79">
        <v>-7.7762149274349213E-2</v>
      </c>
      <c r="DH86" s="79">
        <v>-3.5521741956472397E-2</v>
      </c>
      <c r="DI86" s="79">
        <v>-1.9151840358972549E-2</v>
      </c>
      <c r="DJ86" s="79">
        <v>7.7606827020645142E-2</v>
      </c>
      <c r="DK86" s="79">
        <v>0.13776281476020813</v>
      </c>
      <c r="DL86" s="79">
        <v>9.7955904901027679E-2</v>
      </c>
      <c r="DM86" s="79">
        <v>7.5280442833900452E-2</v>
      </c>
      <c r="DN86" s="79">
        <v>6.2808990478515625E-2</v>
      </c>
      <c r="DO86" s="79">
        <v>2.5833168998360634E-2</v>
      </c>
      <c r="DP86" s="79">
        <v>3.6900553852319717E-2</v>
      </c>
      <c r="DQ86" s="79">
        <v>1.1401987634599209E-2</v>
      </c>
      <c r="DR86" s="79">
        <v>4.7649290412664413E-2</v>
      </c>
      <c r="DS86" s="79">
        <v>7.063719630241394E-2</v>
      </c>
      <c r="DT86" s="79">
        <v>7.3352210223674774E-2</v>
      </c>
      <c r="DU86" s="79">
        <v>-5.0445951521396637E-2</v>
      </c>
      <c r="DV86" s="79">
        <v>-0.11543132364749908</v>
      </c>
      <c r="DW86" s="79">
        <v>-0.13304249942302704</v>
      </c>
      <c r="DX86" s="79">
        <v>-0.15501990914344788</v>
      </c>
      <c r="DY86" s="79">
        <v>-4.4869188219308853E-2</v>
      </c>
      <c r="DZ86" s="79">
        <v>-5.5262543261051178E-2</v>
      </c>
      <c r="EA86" s="79">
        <v>-4.0353182703256607E-2</v>
      </c>
      <c r="EB86" s="79">
        <v>5.984582458040677E-5</v>
      </c>
      <c r="EC86" s="79">
        <v>2.7811403851956129E-3</v>
      </c>
      <c r="ED86" s="79">
        <v>5.316099151968956E-3</v>
      </c>
      <c r="EE86" s="79">
        <v>-3.9929084479808807E-2</v>
      </c>
      <c r="EF86" s="79">
        <v>7.3336372151970863E-3</v>
      </c>
      <c r="EG86" s="79">
        <v>2.3458037525415421E-2</v>
      </c>
      <c r="EH86" s="79">
        <v>0.14469520747661591</v>
      </c>
      <c r="EI86" s="79">
        <v>0.21313463151454926</v>
      </c>
      <c r="EJ86" s="79">
        <v>0.17412085831165314</v>
      </c>
      <c r="EK86" s="79">
        <v>0.15307141840457916</v>
      </c>
      <c r="EL86" s="79">
        <v>0.14323915541172028</v>
      </c>
      <c r="EM86" s="79">
        <v>0.10972144454717636</v>
      </c>
      <c r="EN86" s="79">
        <v>0.12084011733531952</v>
      </c>
      <c r="EO86" s="79">
        <v>9.670981764793396E-2</v>
      </c>
      <c r="EP86" s="79">
        <v>0.13262522220611572</v>
      </c>
      <c r="EQ86" s="79">
        <v>0.15393342077732086</v>
      </c>
      <c r="ER86" s="79">
        <v>0.15388983488082886</v>
      </c>
      <c r="ES86" s="79">
        <v>3.0919356271624565E-2</v>
      </c>
      <c r="ET86" s="79">
        <v>-4.9737334251403809E-2</v>
      </c>
      <c r="EU86" s="79">
        <v>-7.0745468139648438E-2</v>
      </c>
      <c r="EV86" s="79">
        <v>-9.0877406299114227E-2</v>
      </c>
      <c r="EW86" s="79">
        <v>64.638343811035156</v>
      </c>
      <c r="EX86" s="79">
        <v>62.883735656738281</v>
      </c>
      <c r="EY86" s="79">
        <v>61.572780609130859</v>
      </c>
      <c r="EZ86" s="79">
        <v>60.657444000244141</v>
      </c>
      <c r="FA86" s="79">
        <v>60.036880493164063</v>
      </c>
      <c r="FB86" s="79">
        <v>59.232837677001953</v>
      </c>
      <c r="FC86" s="79">
        <v>58.617652893066406</v>
      </c>
      <c r="FD86" s="79">
        <v>58.571823120117188</v>
      </c>
      <c r="FE86" s="79">
        <v>61.339675903320313</v>
      </c>
      <c r="FF86" s="79">
        <v>65.153419494628906</v>
      </c>
      <c r="FG86" s="79">
        <v>69.426628112792969</v>
      </c>
      <c r="FH86" s="79">
        <v>74.481002807617188</v>
      </c>
      <c r="FI86" s="79">
        <v>79.379119873046875</v>
      </c>
      <c r="FJ86" s="79">
        <v>83.755538940429688</v>
      </c>
      <c r="FK86" s="79">
        <v>86.878204345703125</v>
      </c>
      <c r="FL86" s="79">
        <v>88.555305480957031</v>
      </c>
      <c r="FM86" s="79">
        <v>88.407821655273438</v>
      </c>
      <c r="FN86" s="79">
        <v>87.117431640625</v>
      </c>
      <c r="FO86" s="79">
        <v>84.460044860839844</v>
      </c>
      <c r="FP86" s="79">
        <v>81.009498596191406</v>
      </c>
      <c r="FQ86" s="79">
        <v>75.598670959472656</v>
      </c>
      <c r="FR86" s="79">
        <v>71.216659545898438</v>
      </c>
      <c r="FS86" s="79">
        <v>68.334571838378906</v>
      </c>
      <c r="FT86" s="79">
        <v>66.254158020019531</v>
      </c>
      <c r="FU86" s="79">
        <v>6.6731281578540802E-2</v>
      </c>
      <c r="FV86" s="79">
        <v>0.10603021085262299</v>
      </c>
      <c r="FW86" s="79">
        <v>5.9031646698713303E-2</v>
      </c>
      <c r="FX86" s="79">
        <v>320.72726440429688</v>
      </c>
      <c r="FY86" s="79">
        <v>1</v>
      </c>
      <c r="FZ86" s="41"/>
      <c r="GA86" s="34"/>
      <c r="GB86" s="34"/>
    </row>
    <row r="87" spans="1:184" x14ac:dyDescent="0.25">
      <c r="A87" t="s">
        <v>186</v>
      </c>
      <c r="B87" t="s">
        <v>236</v>
      </c>
      <c r="C87" t="s">
        <v>2</v>
      </c>
      <c r="D87" t="s">
        <v>202</v>
      </c>
      <c r="E87" t="s">
        <v>209</v>
      </c>
      <c r="F87" t="s">
        <v>183</v>
      </c>
      <c r="G87" t="s">
        <v>1</v>
      </c>
      <c r="H87" s="79">
        <v>2211</v>
      </c>
      <c r="I87" s="79">
        <v>1.4228389263153076</v>
      </c>
      <c r="J87" s="79">
        <v>1.2548491954803467</v>
      </c>
      <c r="K87" s="79">
        <v>1.1504583358764648</v>
      </c>
      <c r="L87" s="79">
        <v>1.1135241985321045</v>
      </c>
      <c r="M87" s="79">
        <v>1.1119616031646729</v>
      </c>
      <c r="N87" s="79">
        <v>1.2154181003570557</v>
      </c>
      <c r="O87" s="79">
        <v>1.4063551425933838</v>
      </c>
      <c r="P87" s="79">
        <v>1.4557933807373047</v>
      </c>
      <c r="Q87" s="79">
        <v>1.4810031652450562</v>
      </c>
      <c r="R87" s="79">
        <v>1.5529574155807495</v>
      </c>
      <c r="S87" s="79">
        <v>1.5881938934326172</v>
      </c>
      <c r="T87" s="79">
        <v>1.6474614143371582</v>
      </c>
      <c r="U87" s="79">
        <v>1.8658126592636108</v>
      </c>
      <c r="V87" s="79">
        <v>1.94037926197052</v>
      </c>
      <c r="W87" s="79">
        <v>2.0750017166137695</v>
      </c>
      <c r="X87" s="79">
        <v>2.2492508888244629</v>
      </c>
      <c r="Y87" s="79">
        <v>2.3944616317749023</v>
      </c>
      <c r="Z87" s="79">
        <v>2.5999248027801514</v>
      </c>
      <c r="AA87" s="79">
        <v>2.6621105670928955</v>
      </c>
      <c r="AB87" s="79">
        <v>2.6325020790100098</v>
      </c>
      <c r="AC87" s="79">
        <v>2.6279842853546143</v>
      </c>
      <c r="AD87" s="79">
        <v>2.5096909999847412</v>
      </c>
      <c r="AE87" s="79">
        <v>2.109865665435791</v>
      </c>
      <c r="AF87" s="79">
        <v>1.732617974281311</v>
      </c>
      <c r="AG87" s="79">
        <v>-0.2177216112613678</v>
      </c>
      <c r="AH87" s="79">
        <v>-0.23347581923007965</v>
      </c>
      <c r="AI87" s="79">
        <v>-0.142628014087677</v>
      </c>
      <c r="AJ87" s="79">
        <v>-7.6961204409599304E-2</v>
      </c>
      <c r="AK87" s="79">
        <v>-5.8781187981367111E-2</v>
      </c>
      <c r="AL87" s="79">
        <v>-0.10365516692399979</v>
      </c>
      <c r="AM87" s="79">
        <v>-0.12703041732311249</v>
      </c>
      <c r="AN87" s="79">
        <v>-0.12024780362844467</v>
      </c>
      <c r="AO87" s="79">
        <v>-4.0740892291069031E-2</v>
      </c>
      <c r="AP87" s="79">
        <v>-4.4596128282137215E-4</v>
      </c>
      <c r="AQ87" s="79">
        <v>8.9037790894508362E-3</v>
      </c>
      <c r="AR87" s="79">
        <v>-5.1327869296073914E-3</v>
      </c>
      <c r="AS87" s="79">
        <v>3.7370271980762482E-2</v>
      </c>
      <c r="AT87" s="79">
        <v>1.207495853304863E-2</v>
      </c>
      <c r="AU87" s="79">
        <v>7.0892743766307831E-2</v>
      </c>
      <c r="AV87" s="79">
        <v>0.15865276753902435</v>
      </c>
      <c r="AW87" s="79">
        <v>0.13234902918338776</v>
      </c>
      <c r="AX87" s="79">
        <v>0.13548794388771057</v>
      </c>
      <c r="AY87" s="79">
        <v>0.10858065634965897</v>
      </c>
      <c r="AZ87" s="79">
        <v>0.15934218466281891</v>
      </c>
      <c r="BA87" s="79">
        <v>8.1523573026061058E-3</v>
      </c>
      <c r="BB87" s="79">
        <v>3.9341680705547333E-2</v>
      </c>
      <c r="BC87" s="79">
        <v>-1.5502689406275749E-2</v>
      </c>
      <c r="BD87" s="79">
        <v>-0.12340225279331207</v>
      </c>
      <c r="BE87" s="79">
        <v>-0.13817422091960907</v>
      </c>
      <c r="BF87" s="79">
        <v>-0.16418629884719849</v>
      </c>
      <c r="BG87" s="79">
        <v>-7.6327882707118988E-2</v>
      </c>
      <c r="BH87" s="79">
        <v>-2.0362759009003639E-2</v>
      </c>
      <c r="BI87" s="79">
        <v>-1.4581281691789627E-2</v>
      </c>
      <c r="BJ87" s="79">
        <v>-5.3910627961158752E-2</v>
      </c>
      <c r="BK87" s="79">
        <v>-7.5673453509807587E-2</v>
      </c>
      <c r="BL87" s="79">
        <v>-6.7308090627193451E-2</v>
      </c>
      <c r="BM87" s="79">
        <v>1.0855942033231258E-2</v>
      </c>
      <c r="BN87" s="79">
        <v>5.3870610892772675E-2</v>
      </c>
      <c r="BO87" s="79">
        <v>6.3213162124156952E-2</v>
      </c>
      <c r="BP87" s="79">
        <v>4.8189133405685425E-2</v>
      </c>
      <c r="BQ87" s="79">
        <v>0.10137616842985153</v>
      </c>
      <c r="BR87" s="79">
        <v>8.2100801169872284E-2</v>
      </c>
      <c r="BS87" s="79">
        <v>0.14440928399562836</v>
      </c>
      <c r="BT87" s="79">
        <v>0.23809680342674255</v>
      </c>
      <c r="BU87" s="79">
        <v>0.21633480489253998</v>
      </c>
      <c r="BV87" s="79">
        <v>0.22575882077217102</v>
      </c>
      <c r="BW87" s="79">
        <v>0.19856604933738708</v>
      </c>
      <c r="BX87" s="79">
        <v>0.23757214844226837</v>
      </c>
      <c r="BY87" s="79">
        <v>9.6879228949546814E-2</v>
      </c>
      <c r="BZ87" s="79">
        <v>0.12162681668996811</v>
      </c>
      <c r="CA87" s="79">
        <v>5.4289400577545166E-2</v>
      </c>
      <c r="CB87" s="79">
        <v>-4.6261757612228394E-2</v>
      </c>
      <c r="CC87" s="79">
        <v>-8.3079949021339417E-2</v>
      </c>
      <c r="CD87" s="79">
        <v>-0.11619659513235092</v>
      </c>
      <c r="CE87" s="79">
        <v>-3.0408615246415138E-2</v>
      </c>
      <c r="CF87" s="79">
        <v>1.8837150186300278E-2</v>
      </c>
      <c r="CG87" s="79">
        <v>1.603144034743309E-2</v>
      </c>
      <c r="CH87" s="79">
        <v>-1.9457712769508362E-2</v>
      </c>
      <c r="CI87" s="79">
        <v>-4.010377824306488E-2</v>
      </c>
      <c r="CJ87" s="79">
        <v>-3.0642207711935043E-2</v>
      </c>
      <c r="CK87" s="79">
        <v>4.6591751277446747E-2</v>
      </c>
      <c r="CL87" s="79">
        <v>9.1490104794502258E-2</v>
      </c>
      <c r="CM87" s="79">
        <v>0.10082767903804779</v>
      </c>
      <c r="CN87" s="79">
        <v>8.5119731724262238E-2</v>
      </c>
      <c r="CO87" s="79">
        <v>0.14570645987987518</v>
      </c>
      <c r="CP87" s="79">
        <v>0.13060048222541809</v>
      </c>
      <c r="CQ87" s="79">
        <v>0.19532661139965057</v>
      </c>
      <c r="CR87" s="79">
        <v>0.29311949014663696</v>
      </c>
      <c r="CS87" s="79">
        <v>0.27450311183929443</v>
      </c>
      <c r="CT87" s="79">
        <v>0.28828015923500061</v>
      </c>
      <c r="CU87" s="79">
        <v>0.26088964939117432</v>
      </c>
      <c r="CV87" s="79">
        <v>0.29175397753715515</v>
      </c>
      <c r="CW87" s="79">
        <v>0.15833118557929993</v>
      </c>
      <c r="CX87" s="79">
        <v>0.17861725389957428</v>
      </c>
      <c r="CY87" s="79">
        <v>0.10262718796730042</v>
      </c>
      <c r="CZ87" s="79">
        <v>7.165517657995224E-3</v>
      </c>
      <c r="DA87" s="79">
        <v>-2.7985671535134315E-2</v>
      </c>
      <c r="DB87" s="79">
        <v>-6.8206891417503357E-2</v>
      </c>
      <c r="DC87" s="79">
        <v>1.5510654076933861E-2</v>
      </c>
      <c r="DD87" s="79">
        <v>5.8037061244249344E-2</v>
      </c>
      <c r="DE87" s="79">
        <v>4.6644162386655807E-2</v>
      </c>
      <c r="DF87" s="79">
        <v>1.4995203353464603E-2</v>
      </c>
      <c r="DG87" s="79">
        <v>-4.534104373306036E-3</v>
      </c>
      <c r="DH87" s="79">
        <v>6.023674737662077E-3</v>
      </c>
      <c r="DI87" s="79">
        <v>8.2327559590339661E-2</v>
      </c>
      <c r="DJ87" s="79">
        <v>0.12910959124565125</v>
      </c>
      <c r="DK87" s="79">
        <v>0.13844218850135803</v>
      </c>
      <c r="DL87" s="79">
        <v>0.12205033004283905</v>
      </c>
      <c r="DM87" s="79">
        <v>0.19003674387931824</v>
      </c>
      <c r="DN87" s="79">
        <v>0.17910017073154449</v>
      </c>
      <c r="DO87" s="79">
        <v>0.24624393880367279</v>
      </c>
      <c r="DP87" s="79">
        <v>0.34814217686653137</v>
      </c>
      <c r="DQ87" s="79">
        <v>0.3326714038848877</v>
      </c>
      <c r="DR87" s="79">
        <v>0.3508014976978302</v>
      </c>
      <c r="DS87" s="79">
        <v>0.32321324944496155</v>
      </c>
      <c r="DT87" s="79">
        <v>0.34593582153320313</v>
      </c>
      <c r="DU87" s="79">
        <v>0.21978314220905304</v>
      </c>
      <c r="DV87" s="79">
        <v>0.23560768365859985</v>
      </c>
      <c r="DW87" s="79">
        <v>0.15096497535705566</v>
      </c>
      <c r="DX87" s="79">
        <v>6.0592792928218842E-2</v>
      </c>
      <c r="DY87" s="79">
        <v>5.1561713218688965E-2</v>
      </c>
      <c r="DZ87" s="79">
        <v>1.0826233774423599E-3</v>
      </c>
      <c r="EA87" s="79">
        <v>8.1810787320137024E-2</v>
      </c>
      <c r="EB87" s="79">
        <v>0.11463550478219986</v>
      </c>
      <c r="EC87" s="79">
        <v>9.084407240152359E-2</v>
      </c>
      <c r="ED87" s="79">
        <v>6.4739741384983063E-2</v>
      </c>
      <c r="EE87" s="79">
        <v>4.682285338640213E-2</v>
      </c>
      <c r="EF87" s="79">
        <v>5.8963384479284286E-2</v>
      </c>
      <c r="EG87" s="79">
        <v>0.13392439484596252</v>
      </c>
      <c r="EH87" s="79">
        <v>0.18342617154121399</v>
      </c>
      <c r="EI87" s="79">
        <v>0.19275157153606415</v>
      </c>
      <c r="EJ87" s="79">
        <v>0.17537224292755127</v>
      </c>
      <c r="EK87" s="79">
        <v>0.25404265522956848</v>
      </c>
      <c r="EL87" s="79">
        <v>0.24912600219249725</v>
      </c>
      <c r="EM87" s="79">
        <v>0.31976047158241272</v>
      </c>
      <c r="EN87" s="79">
        <v>0.42758619785308838</v>
      </c>
      <c r="EO87" s="79">
        <v>0.4166572093963623</v>
      </c>
      <c r="EP87" s="79">
        <v>0.44107237458229065</v>
      </c>
      <c r="EQ87" s="79">
        <v>0.41319864988327026</v>
      </c>
      <c r="ER87" s="79">
        <v>0.42416578531265259</v>
      </c>
      <c r="ES87" s="79">
        <v>0.30851000547409058</v>
      </c>
      <c r="ET87" s="79">
        <v>0.31789281964302063</v>
      </c>
      <c r="EU87" s="79">
        <v>0.22075706720352173</v>
      </c>
      <c r="EV87" s="79">
        <v>0.13773329555988312</v>
      </c>
      <c r="EW87" s="79">
        <v>71.458976745605469</v>
      </c>
      <c r="EX87" s="79">
        <v>70.263900756835938</v>
      </c>
      <c r="EY87" s="79">
        <v>69.1231689453125</v>
      </c>
      <c r="EZ87" s="79">
        <v>67.803054809570313</v>
      </c>
      <c r="FA87" s="79">
        <v>66.825126647949219</v>
      </c>
      <c r="FB87" s="79">
        <v>65.827262878417969</v>
      </c>
      <c r="FC87" s="79">
        <v>64.969001770019531</v>
      </c>
      <c r="FD87" s="79">
        <v>64.594070434570313</v>
      </c>
      <c r="FE87" s="79">
        <v>67.504600524902344</v>
      </c>
      <c r="FF87" s="79">
        <v>71.385139465332031</v>
      </c>
      <c r="FG87" s="79">
        <v>75.558792114257813</v>
      </c>
      <c r="FH87" s="79">
        <v>80.204177856445313</v>
      </c>
      <c r="FI87" s="79">
        <v>84.088432312011719</v>
      </c>
      <c r="FJ87" s="79">
        <v>87.331581115722656</v>
      </c>
      <c r="FK87" s="79">
        <v>89.88983154296875</v>
      </c>
      <c r="FL87" s="79">
        <v>91.584548950195313</v>
      </c>
      <c r="FM87" s="79">
        <v>92.165969848632813</v>
      </c>
      <c r="FN87" s="79">
        <v>91.812339782714844</v>
      </c>
      <c r="FO87" s="79">
        <v>90.47174072265625</v>
      </c>
      <c r="FP87" s="79">
        <v>87.378387451171875</v>
      </c>
      <c r="FQ87" s="79">
        <v>82.358177185058594</v>
      </c>
      <c r="FR87" s="79">
        <v>78.706344604492188</v>
      </c>
      <c r="FS87" s="79">
        <v>75.972496032714844</v>
      </c>
      <c r="FT87" s="79">
        <v>73.531913757324219</v>
      </c>
      <c r="FU87" s="79">
        <v>5.7824902236461639E-2</v>
      </c>
      <c r="FV87" s="79">
        <v>0.10144808143377304</v>
      </c>
      <c r="FW87" s="79">
        <v>5.462915450334549E-2</v>
      </c>
      <c r="FX87" s="79">
        <v>211.86363220214844</v>
      </c>
      <c r="FY87" s="79">
        <v>1</v>
      </c>
      <c r="FZ87" s="41"/>
      <c r="GA87" s="34"/>
      <c r="GB87" s="34"/>
    </row>
    <row r="88" spans="1:184" x14ac:dyDescent="0.25">
      <c r="A88" t="s">
        <v>186</v>
      </c>
      <c r="B88" t="s">
        <v>236</v>
      </c>
      <c r="C88" t="s">
        <v>2</v>
      </c>
      <c r="D88" t="s">
        <v>202</v>
      </c>
      <c r="E88" t="s">
        <v>209</v>
      </c>
      <c r="F88" t="s">
        <v>184</v>
      </c>
      <c r="G88" t="s">
        <v>1</v>
      </c>
      <c r="H88" s="79">
        <v>1354</v>
      </c>
      <c r="I88" s="79">
        <v>0.86984962224960327</v>
      </c>
      <c r="J88" s="79">
        <v>0.74604213237762451</v>
      </c>
      <c r="K88" s="79">
        <v>0.66322165727615356</v>
      </c>
      <c r="L88" s="79">
        <v>0.64825284481048584</v>
      </c>
      <c r="M88" s="79">
        <v>0.63828825950622559</v>
      </c>
      <c r="N88" s="79">
        <v>0.65859454870223999</v>
      </c>
      <c r="O88" s="79">
        <v>0.81234127283096313</v>
      </c>
      <c r="P88" s="79">
        <v>0.92227441072463989</v>
      </c>
      <c r="Q88" s="79">
        <v>0.87830597162246704</v>
      </c>
      <c r="R88" s="79">
        <v>0.88248211145401001</v>
      </c>
      <c r="S88" s="79">
        <v>0.96084707975387573</v>
      </c>
      <c r="T88" s="79">
        <v>1.0219147205352783</v>
      </c>
      <c r="U88" s="79">
        <v>1.055789589881897</v>
      </c>
      <c r="V88" s="79">
        <v>1.131229043006897</v>
      </c>
      <c r="W88" s="79">
        <v>1.2949120998382568</v>
      </c>
      <c r="X88" s="79">
        <v>1.4383924007415771</v>
      </c>
      <c r="Y88" s="79">
        <v>1.6043244600296021</v>
      </c>
      <c r="Z88" s="79">
        <v>1.8037127256393433</v>
      </c>
      <c r="AA88" s="79">
        <v>1.9322144985198975</v>
      </c>
      <c r="AB88" s="79">
        <v>1.8346484899520874</v>
      </c>
      <c r="AC88" s="79">
        <v>1.7285104990005493</v>
      </c>
      <c r="AD88" s="79">
        <v>1.5765365362167358</v>
      </c>
      <c r="AE88" s="79">
        <v>1.3261139392852783</v>
      </c>
      <c r="AF88" s="79">
        <v>1.0984704494476318</v>
      </c>
      <c r="AG88" s="79">
        <v>-3.2454043626785278E-2</v>
      </c>
      <c r="AH88" s="79">
        <v>-2.8039159253239632E-2</v>
      </c>
      <c r="AI88" s="79">
        <v>-7.3089763522148132E-2</v>
      </c>
      <c r="AJ88" s="79">
        <v>-6.3339985907077789E-2</v>
      </c>
      <c r="AK88" s="79">
        <v>-5.2568897604942322E-2</v>
      </c>
      <c r="AL88" s="79">
        <v>-0.10144075751304626</v>
      </c>
      <c r="AM88" s="79">
        <v>-9.3581728637218475E-2</v>
      </c>
      <c r="AN88" s="79">
        <v>-5.5196680128574371E-2</v>
      </c>
      <c r="AO88" s="79">
        <v>-5.0608199089765549E-2</v>
      </c>
      <c r="AP88" s="79">
        <v>-2.7773739770054817E-2</v>
      </c>
      <c r="AQ88" s="79">
        <v>-1.3672570697963238E-2</v>
      </c>
      <c r="AR88" s="79">
        <v>-1.534251868724823E-2</v>
      </c>
      <c r="AS88" s="79">
        <v>5.9823794290423393E-3</v>
      </c>
      <c r="AT88" s="79">
        <v>-2.2598424926400185E-2</v>
      </c>
      <c r="AU88" s="79">
        <v>1.0562113486230373E-2</v>
      </c>
      <c r="AV88" s="79">
        <v>4.3667085468769073E-2</v>
      </c>
      <c r="AW88" s="79">
        <v>8.0363638699054718E-2</v>
      </c>
      <c r="AX88" s="79">
        <v>0.10945655405521393</v>
      </c>
      <c r="AY88" s="79">
        <v>0.10360996425151825</v>
      </c>
      <c r="AZ88" s="79">
        <v>6.9835692644119263E-2</v>
      </c>
      <c r="BA88" s="79">
        <v>-4.0991608053445816E-2</v>
      </c>
      <c r="BB88" s="79">
        <v>-5.3461510688066483E-2</v>
      </c>
      <c r="BC88" s="79">
        <v>-7.5633198022842407E-2</v>
      </c>
      <c r="BD88" s="79">
        <v>-1.5964660793542862E-2</v>
      </c>
      <c r="BE88" s="79">
        <v>4.0624665416544303E-5</v>
      </c>
      <c r="BF88" s="79">
        <v>-8.277517044916749E-4</v>
      </c>
      <c r="BG88" s="79">
        <v>-4.4763874262571335E-2</v>
      </c>
      <c r="BH88" s="79">
        <v>-3.3525090664625168E-2</v>
      </c>
      <c r="BI88" s="79">
        <v>-2.3919360712170601E-2</v>
      </c>
      <c r="BJ88" s="79">
        <v>-6.8410634994506836E-2</v>
      </c>
      <c r="BK88" s="79">
        <v>-5.8136690407991409E-2</v>
      </c>
      <c r="BL88" s="79">
        <v>-1.7640240490436554E-2</v>
      </c>
      <c r="BM88" s="79">
        <v>-1.658196747303009E-2</v>
      </c>
      <c r="BN88" s="79">
        <v>7.2015007026493549E-3</v>
      </c>
      <c r="BO88" s="79">
        <v>2.4708067998290062E-2</v>
      </c>
      <c r="BP88" s="79">
        <v>2.1463155746459961E-2</v>
      </c>
      <c r="BQ88" s="79">
        <v>4.5098505914211273E-2</v>
      </c>
      <c r="BR88" s="79">
        <v>1.9294334575533867E-2</v>
      </c>
      <c r="BS88" s="79">
        <v>5.9901457279920578E-2</v>
      </c>
      <c r="BT88" s="79">
        <v>9.7805045545101166E-2</v>
      </c>
      <c r="BU88" s="79">
        <v>0.14002737402915955</v>
      </c>
      <c r="BV88" s="79">
        <v>0.1706051230430603</v>
      </c>
      <c r="BW88" s="79">
        <v>0.16081330180168152</v>
      </c>
      <c r="BX88" s="79">
        <v>0.1276535838842392</v>
      </c>
      <c r="BY88" s="79">
        <v>1.5369216911494732E-2</v>
      </c>
      <c r="BZ88" s="79">
        <v>-3.5712998360395432E-3</v>
      </c>
      <c r="CA88" s="79">
        <v>-2.8496727347373962E-2</v>
      </c>
      <c r="CB88" s="79">
        <v>2.0866436883807182E-2</v>
      </c>
      <c r="CC88" s="79">
        <v>2.2546334192156792E-2</v>
      </c>
      <c r="CD88" s="79">
        <v>1.8018785864114761E-2</v>
      </c>
      <c r="CE88" s="79">
        <v>-2.5145452469587326E-2</v>
      </c>
      <c r="CF88" s="79">
        <v>-1.2875384651124477E-2</v>
      </c>
      <c r="CG88" s="79">
        <v>-4.076776560395956E-3</v>
      </c>
      <c r="CH88" s="79">
        <v>-4.5534070581197739E-2</v>
      </c>
      <c r="CI88" s="79">
        <v>-3.3587567508220673E-2</v>
      </c>
      <c r="CJ88" s="79">
        <v>8.3712367340922356E-3</v>
      </c>
      <c r="CK88" s="79">
        <v>6.9844964891672134E-3</v>
      </c>
      <c r="CL88" s="79">
        <v>3.1425245106220245E-2</v>
      </c>
      <c r="CM88" s="79">
        <v>5.1290381699800491E-2</v>
      </c>
      <c r="CN88" s="79">
        <v>4.6954654157161713E-2</v>
      </c>
      <c r="CO88" s="79">
        <v>7.2190217673778534E-2</v>
      </c>
      <c r="CP88" s="79">
        <v>4.830913245677948E-2</v>
      </c>
      <c r="CQ88" s="79">
        <v>9.4073735177516937E-2</v>
      </c>
      <c r="CR88" s="79">
        <v>0.13530083000659943</v>
      </c>
      <c r="CS88" s="79">
        <v>0.18135030567646027</v>
      </c>
      <c r="CT88" s="79">
        <v>0.21295642852783203</v>
      </c>
      <c r="CU88" s="79">
        <v>0.20043215155601501</v>
      </c>
      <c r="CV88" s="79">
        <v>0.16769808530807495</v>
      </c>
      <c r="CW88" s="79">
        <v>5.4404553025960922E-2</v>
      </c>
      <c r="CX88" s="79">
        <v>3.0982507392764091E-2</v>
      </c>
      <c r="CY88" s="79">
        <v>4.1498490609228611E-3</v>
      </c>
      <c r="CZ88" s="79">
        <v>4.6375542879104614E-2</v>
      </c>
      <c r="DA88" s="79">
        <v>4.5052044093608856E-2</v>
      </c>
      <c r="DB88" s="79">
        <v>3.6865323781967163E-2</v>
      </c>
      <c r="DC88" s="79">
        <v>-5.5270297452807426E-3</v>
      </c>
      <c r="DD88" s="79">
        <v>7.7743213623762131E-3</v>
      </c>
      <c r="DE88" s="79">
        <v>1.5765806660056114E-2</v>
      </c>
      <c r="DF88" s="79">
        <v>-2.2657506167888641E-2</v>
      </c>
      <c r="DG88" s="79">
        <v>-9.0384436771273613E-3</v>
      </c>
      <c r="DH88" s="79">
        <v>3.4382712095975876E-2</v>
      </c>
      <c r="DI88" s="79">
        <v>3.0550960451364517E-2</v>
      </c>
      <c r="DJ88" s="79">
        <v>5.5648989975452423E-2</v>
      </c>
      <c r="DK88" s="79">
        <v>7.7872693538665771E-2</v>
      </c>
      <c r="DL88" s="79">
        <v>7.2446152567863464E-2</v>
      </c>
      <c r="DM88" s="79">
        <v>9.9281929433345795E-2</v>
      </c>
      <c r="DN88" s="79">
        <v>7.7323928475379944E-2</v>
      </c>
      <c r="DO88" s="79">
        <v>0.128246009349823</v>
      </c>
      <c r="DP88" s="79">
        <v>0.17279662191867828</v>
      </c>
      <c r="DQ88" s="79">
        <v>0.22267323732376099</v>
      </c>
      <c r="DR88" s="79">
        <v>0.25530773401260376</v>
      </c>
      <c r="DS88" s="79">
        <v>0.24005100131034851</v>
      </c>
      <c r="DT88" s="79">
        <v>0.20774258673191071</v>
      </c>
      <c r="DU88" s="79">
        <v>9.3439891934394836E-2</v>
      </c>
      <c r="DV88" s="79">
        <v>6.5536312758922577E-2</v>
      </c>
      <c r="DW88" s="79">
        <v>3.679642453789711E-2</v>
      </c>
      <c r="DX88" s="79">
        <v>7.1884647011756897E-2</v>
      </c>
      <c r="DY88" s="79">
        <v>7.754671573638916E-2</v>
      </c>
      <c r="DZ88" s="79">
        <v>6.4076729118824005E-2</v>
      </c>
      <c r="EA88" s="79">
        <v>2.2798856720328331E-2</v>
      </c>
      <c r="EB88" s="79">
        <v>3.7589218467473984E-2</v>
      </c>
      <c r="EC88" s="79">
        <v>4.4415347278118134E-2</v>
      </c>
      <c r="ED88" s="79">
        <v>1.0372619144618511E-2</v>
      </c>
      <c r="EE88" s="79">
        <v>2.6406591758131981E-2</v>
      </c>
      <c r="EF88" s="79">
        <v>7.1939155459403992E-2</v>
      </c>
      <c r="EG88" s="79">
        <v>6.4577192068099976E-2</v>
      </c>
      <c r="EH88" s="79">
        <v>9.0624228119850159E-2</v>
      </c>
      <c r="EI88" s="79">
        <v>0.1162533313035965</v>
      </c>
      <c r="EJ88" s="79">
        <v>0.10925182700157166</v>
      </c>
      <c r="EK88" s="79">
        <v>0.13839805126190186</v>
      </c>
      <c r="EL88" s="79">
        <v>0.119216687977314</v>
      </c>
      <c r="EM88" s="79">
        <v>0.17758536338806152</v>
      </c>
      <c r="EN88" s="79">
        <v>0.22693456709384918</v>
      </c>
      <c r="EO88" s="79">
        <v>0.28233698010444641</v>
      </c>
      <c r="EP88" s="79">
        <v>0.31645631790161133</v>
      </c>
      <c r="EQ88" s="79">
        <v>0.29725435376167297</v>
      </c>
      <c r="ER88" s="79">
        <v>0.26556047797203064</v>
      </c>
      <c r="ES88" s="79">
        <v>0.14980071783065796</v>
      </c>
      <c r="ET88" s="79">
        <v>0.11542652547359467</v>
      </c>
      <c r="EU88" s="79">
        <v>8.3932898938655853E-2</v>
      </c>
      <c r="EV88" s="79">
        <v>0.10871574282646179</v>
      </c>
      <c r="EW88" s="79">
        <v>70.240577697753906</v>
      </c>
      <c r="EX88" s="79">
        <v>68.907157897949219</v>
      </c>
      <c r="EY88" s="79">
        <v>67.963272094726563</v>
      </c>
      <c r="EZ88" s="79">
        <v>66.933052062988281</v>
      </c>
      <c r="FA88" s="79">
        <v>66.059089660644531</v>
      </c>
      <c r="FB88" s="79">
        <v>65.627838134765625</v>
      </c>
      <c r="FC88" s="79">
        <v>64.733238220214844</v>
      </c>
      <c r="FD88" s="79">
        <v>64.2835693359375</v>
      </c>
      <c r="FE88" s="79">
        <v>68.776229858398438</v>
      </c>
      <c r="FF88" s="79">
        <v>74.816230773925781</v>
      </c>
      <c r="FG88" s="79">
        <v>80.015350341796875</v>
      </c>
      <c r="FH88" s="79">
        <v>83.67364501953125</v>
      </c>
      <c r="FI88" s="79">
        <v>86.348892211914063</v>
      </c>
      <c r="FJ88" s="79">
        <v>88.622215270996094</v>
      </c>
      <c r="FK88" s="79">
        <v>90.657623291015625</v>
      </c>
      <c r="FL88" s="79">
        <v>92.106529235839844</v>
      </c>
      <c r="FM88" s="79">
        <v>93.305999755859375</v>
      </c>
      <c r="FN88" s="79">
        <v>93.329681396484375</v>
      </c>
      <c r="FO88" s="79">
        <v>92.613311767578125</v>
      </c>
      <c r="FP88" s="79">
        <v>90.002090454101563</v>
      </c>
      <c r="FQ88" s="79">
        <v>83.54742431640625</v>
      </c>
      <c r="FR88" s="79">
        <v>77.547523498535156</v>
      </c>
      <c r="FS88" s="79">
        <v>74.171409606933594</v>
      </c>
      <c r="FT88" s="79">
        <v>71.719390869140625</v>
      </c>
      <c r="FU88" s="79">
        <v>3.8013745099306107E-2</v>
      </c>
      <c r="FV88" s="79">
        <v>6.7337118089199066E-2</v>
      </c>
      <c r="FW88" s="79">
        <v>3.3779904246330261E-2</v>
      </c>
      <c r="FX88" s="79">
        <v>159.13636779785156</v>
      </c>
      <c r="FY88" s="79">
        <v>1</v>
      </c>
      <c r="FZ88" s="41"/>
      <c r="GA88" s="34"/>
      <c r="GB88" s="34"/>
    </row>
    <row r="89" spans="1:184" x14ac:dyDescent="0.25">
      <c r="A89" t="s">
        <v>186</v>
      </c>
      <c r="B89" t="s">
        <v>236</v>
      </c>
      <c r="C89" t="s">
        <v>2</v>
      </c>
      <c r="D89" t="s">
        <v>202</v>
      </c>
      <c r="E89" t="s">
        <v>209</v>
      </c>
      <c r="F89" t="s">
        <v>185</v>
      </c>
      <c r="G89" t="s">
        <v>1</v>
      </c>
      <c r="H89" s="79">
        <v>555</v>
      </c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E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  <c r="BP89" s="79"/>
      <c r="BQ89" s="79"/>
      <c r="BR89" s="79"/>
      <c r="BS89" s="79"/>
      <c r="BT89" s="79"/>
      <c r="BU89" s="79"/>
      <c r="BV89" s="79"/>
      <c r="BW89" s="79"/>
      <c r="BX89" s="79"/>
      <c r="BY89" s="79"/>
      <c r="BZ89" s="79"/>
      <c r="CA89" s="79"/>
      <c r="CB89" s="79"/>
      <c r="CC89" s="79"/>
      <c r="CD89" s="79"/>
      <c r="CE89" s="79"/>
      <c r="CF89" s="79"/>
      <c r="CG89" s="79"/>
      <c r="CH89" s="79"/>
      <c r="CI89" s="79"/>
      <c r="CJ89" s="79"/>
      <c r="CK89" s="79"/>
      <c r="CL89" s="79"/>
      <c r="CM89" s="79"/>
      <c r="CN89" s="79"/>
      <c r="CO89" s="79"/>
      <c r="CP89" s="79"/>
      <c r="CQ89" s="79"/>
      <c r="CR89" s="79"/>
      <c r="CS89" s="79"/>
      <c r="CT89" s="79"/>
      <c r="CU89" s="79"/>
      <c r="CV89" s="79"/>
      <c r="CW89" s="79"/>
      <c r="CX89" s="79"/>
      <c r="CY89" s="79"/>
      <c r="CZ89" s="79"/>
      <c r="DA89" s="79"/>
      <c r="DB89" s="79"/>
      <c r="DC89" s="79"/>
      <c r="DD89" s="79"/>
      <c r="DE89" s="79"/>
      <c r="DF89" s="79"/>
      <c r="DG89" s="79"/>
      <c r="DH89" s="79"/>
      <c r="DI89" s="79"/>
      <c r="DJ89" s="79"/>
      <c r="DK89" s="79"/>
      <c r="DL89" s="79"/>
      <c r="DM89" s="79"/>
      <c r="DN89" s="79"/>
      <c r="DO89" s="79"/>
      <c r="DP89" s="79"/>
      <c r="DQ89" s="79"/>
      <c r="DR89" s="79"/>
      <c r="DS89" s="79"/>
      <c r="DT89" s="79"/>
      <c r="DU89" s="79"/>
      <c r="DV89" s="79"/>
      <c r="DW89" s="79"/>
      <c r="DX89" s="79"/>
      <c r="DY89" s="79"/>
      <c r="DZ89" s="79"/>
      <c r="EA89" s="79"/>
      <c r="EB89" s="79"/>
      <c r="EC89" s="79"/>
      <c r="ED89" s="79"/>
      <c r="EE89" s="79"/>
      <c r="EF89" s="79"/>
      <c r="EG89" s="79"/>
      <c r="EH89" s="79"/>
      <c r="EI89" s="79"/>
      <c r="EJ89" s="79"/>
      <c r="EK89" s="79"/>
      <c r="EL89" s="79"/>
      <c r="EM89" s="79"/>
      <c r="EN89" s="79"/>
      <c r="EO89" s="79"/>
      <c r="EP89" s="79"/>
      <c r="EQ89" s="79"/>
      <c r="ER89" s="79"/>
      <c r="ES89" s="79"/>
      <c r="ET89" s="79"/>
      <c r="EU89" s="79"/>
      <c r="EV89" s="79"/>
      <c r="EW89" s="79"/>
      <c r="EX89" s="79"/>
      <c r="EY89" s="79"/>
      <c r="EZ89" s="79"/>
      <c r="FA89" s="79"/>
      <c r="FB89" s="79"/>
      <c r="FC89" s="79"/>
      <c r="FD89" s="79"/>
      <c r="FE89" s="79"/>
      <c r="FF89" s="79"/>
      <c r="FG89" s="79"/>
      <c r="FH89" s="79"/>
      <c r="FI89" s="79"/>
      <c r="FJ89" s="79"/>
      <c r="FK89" s="79"/>
      <c r="FL89" s="79"/>
      <c r="FM89" s="79"/>
      <c r="FN89" s="79"/>
      <c r="FO89" s="79"/>
      <c r="FP89" s="79"/>
      <c r="FQ89" s="79"/>
      <c r="FR89" s="79"/>
      <c r="FS89" s="79"/>
      <c r="FT89" s="79"/>
      <c r="FU89" s="79"/>
      <c r="FV89" s="79"/>
      <c r="FW89" s="79"/>
      <c r="FX89" s="79">
        <v>52.136363983154297</v>
      </c>
      <c r="FY89" s="79">
        <v>0</v>
      </c>
      <c r="FZ89" s="41"/>
      <c r="GA89" s="34"/>
      <c r="GB89" s="34"/>
    </row>
    <row r="90" spans="1:184" x14ac:dyDescent="0.25">
      <c r="A90" t="s">
        <v>186</v>
      </c>
      <c r="B90" t="s">
        <v>236</v>
      </c>
      <c r="C90" t="s">
        <v>2</v>
      </c>
      <c r="D90" t="s">
        <v>202</v>
      </c>
      <c r="E90" t="s">
        <v>210</v>
      </c>
      <c r="F90" t="s">
        <v>1</v>
      </c>
      <c r="G90" t="s">
        <v>198</v>
      </c>
      <c r="H90" s="79">
        <v>24618</v>
      </c>
      <c r="I90" s="79">
        <v>9.8939132690429688</v>
      </c>
      <c r="J90" s="79">
        <v>8.6734523773193359</v>
      </c>
      <c r="K90" s="79">
        <v>7.9234709739685059</v>
      </c>
      <c r="L90" s="79">
        <v>7.5825052261352539</v>
      </c>
      <c r="M90" s="79">
        <v>7.5400476455688477</v>
      </c>
      <c r="N90" s="79">
        <v>8.1784114837646484</v>
      </c>
      <c r="O90" s="79">
        <v>9.7350130081176758</v>
      </c>
      <c r="P90" s="79">
        <v>11.191431045532227</v>
      </c>
      <c r="Q90" s="79">
        <v>10.437629699707031</v>
      </c>
      <c r="R90" s="79">
        <v>10.007731437683105</v>
      </c>
      <c r="S90" s="79">
        <v>9.8442964553833008</v>
      </c>
      <c r="T90" s="79">
        <v>9.8498954772949219</v>
      </c>
      <c r="U90" s="79">
        <v>10.119708061218262</v>
      </c>
      <c r="V90" s="79">
        <v>10.199145317077637</v>
      </c>
      <c r="W90" s="79">
        <v>10.354178428649902</v>
      </c>
      <c r="X90" s="79">
        <v>10.887967109680176</v>
      </c>
      <c r="Y90" s="79">
        <v>11.746498107910156</v>
      </c>
      <c r="Z90" s="79">
        <v>13.263920783996582</v>
      </c>
      <c r="AA90" s="79">
        <v>14.968672752380371</v>
      </c>
      <c r="AB90" s="79">
        <v>16.542621612548828</v>
      </c>
      <c r="AC90" s="79">
        <v>17.193443298339844</v>
      </c>
      <c r="AD90" s="79">
        <v>16.240285873413086</v>
      </c>
      <c r="AE90" s="79">
        <v>14.166804313659668</v>
      </c>
      <c r="AF90" s="79">
        <v>11.748218536376953</v>
      </c>
      <c r="AG90" s="79">
        <v>-0.99853736162185669</v>
      </c>
      <c r="AH90" s="79">
        <v>-0.8344649076461792</v>
      </c>
      <c r="AI90" s="79">
        <v>-0.71156251430511475</v>
      </c>
      <c r="AJ90" s="79">
        <v>-0.59775859117507935</v>
      </c>
      <c r="AK90" s="79">
        <v>-0.4673520028591156</v>
      </c>
      <c r="AL90" s="79">
        <v>-0.40646806359291077</v>
      </c>
      <c r="AM90" s="79">
        <v>-0.38203525543212891</v>
      </c>
      <c r="AN90" s="79">
        <v>-0.2021852433681488</v>
      </c>
      <c r="AO90" s="79">
        <v>-0.17963147163391113</v>
      </c>
      <c r="AP90" s="79">
        <v>-0.16077354550361633</v>
      </c>
      <c r="AQ90" s="79">
        <v>-0.16174954175949097</v>
      </c>
      <c r="AR90" s="79">
        <v>-0.34598237276077271</v>
      </c>
      <c r="AS90" s="79">
        <v>-0.38708785176277161</v>
      </c>
      <c r="AT90" s="79">
        <v>-0.38863611221313477</v>
      </c>
      <c r="AU90" s="79">
        <v>-0.26666724681854248</v>
      </c>
      <c r="AV90" s="79">
        <v>7.5780183076858521E-2</v>
      </c>
      <c r="AW90" s="79">
        <v>-1.5843795845285058E-3</v>
      </c>
      <c r="AX90" s="79">
        <v>0.10887454450130463</v>
      </c>
      <c r="AY90" s="79">
        <v>0.31661108136177063</v>
      </c>
      <c r="AZ90" s="79">
        <v>0.45924979448318481</v>
      </c>
      <c r="BA90" s="79">
        <v>-0.36687323451042175</v>
      </c>
      <c r="BB90" s="79">
        <v>-0.71196949481964111</v>
      </c>
      <c r="BC90" s="79">
        <v>-1.0010063648223877</v>
      </c>
      <c r="BD90" s="79">
        <v>-1.1790527105331421</v>
      </c>
      <c r="BE90" s="79">
        <v>-0.84859293699264526</v>
      </c>
      <c r="BF90" s="79">
        <v>-0.69352012872695923</v>
      </c>
      <c r="BG90" s="79">
        <v>-0.58536571264266968</v>
      </c>
      <c r="BH90" s="79">
        <v>-0.47708958387374878</v>
      </c>
      <c r="BI90" s="79">
        <v>-0.35721087455749512</v>
      </c>
      <c r="BJ90" s="79">
        <v>-0.29307743906974792</v>
      </c>
      <c r="BK90" s="79">
        <v>-0.27716663479804993</v>
      </c>
      <c r="BL90" s="79">
        <v>-6.9872312247753143E-2</v>
      </c>
      <c r="BM90" s="79">
        <v>-3.7952020764350891E-2</v>
      </c>
      <c r="BN90" s="79">
        <v>-2.5681020691990852E-2</v>
      </c>
      <c r="BO90" s="79">
        <v>-2.5926576927304268E-2</v>
      </c>
      <c r="BP90" s="79">
        <v>-0.19759552180767059</v>
      </c>
      <c r="BQ90" s="79">
        <v>-0.23628953099250793</v>
      </c>
      <c r="BR90" s="79">
        <v>-0.23849290609359741</v>
      </c>
      <c r="BS90" s="79">
        <v>-0.12994836270809174</v>
      </c>
      <c r="BT90" s="79">
        <v>0.21180276572704315</v>
      </c>
      <c r="BU90" s="79">
        <v>0.14637190103530884</v>
      </c>
      <c r="BV90" s="79">
        <v>0.26151522994041443</v>
      </c>
      <c r="BW90" s="79">
        <v>0.48439931869506836</v>
      </c>
      <c r="BX90" s="79">
        <v>0.61658716201782227</v>
      </c>
      <c r="BY90" s="79">
        <v>-0.18744730949401855</v>
      </c>
      <c r="BZ90" s="79">
        <v>-0.55137383937835693</v>
      </c>
      <c r="CA90" s="79">
        <v>-0.84625107049942017</v>
      </c>
      <c r="CB90" s="79">
        <v>-1.0149296522140503</v>
      </c>
      <c r="CC90" s="79">
        <v>-0.74474191665649414</v>
      </c>
      <c r="CD90" s="79">
        <v>-0.59590214490890503</v>
      </c>
      <c r="CE90" s="79">
        <v>-0.49796217679977417</v>
      </c>
      <c r="CF90" s="79">
        <v>-0.39351457357406616</v>
      </c>
      <c r="CG90" s="79">
        <v>-0.28092744946479797</v>
      </c>
      <c r="CH90" s="79">
        <v>-0.21454343199729919</v>
      </c>
      <c r="CI90" s="79">
        <v>-0.20453491806983948</v>
      </c>
      <c r="CJ90" s="79">
        <v>2.1767223253846169E-2</v>
      </c>
      <c r="CK90" s="79">
        <v>6.017472967505455E-2</v>
      </c>
      <c r="CL90" s="79">
        <v>6.7883647978305817E-2</v>
      </c>
      <c r="CM90" s="79">
        <v>6.8143993616104126E-2</v>
      </c>
      <c r="CN90" s="79">
        <v>-9.4823256134986877E-2</v>
      </c>
      <c r="CO90" s="79">
        <v>-0.1318470686674118</v>
      </c>
      <c r="CP90" s="79">
        <v>-0.13450419902801514</v>
      </c>
      <c r="CQ90" s="79">
        <v>-3.5257283598184586E-2</v>
      </c>
      <c r="CR90" s="79">
        <v>0.30601158738136292</v>
      </c>
      <c r="CS90" s="79">
        <v>0.24884596467018127</v>
      </c>
      <c r="CT90" s="79">
        <v>0.36723372340202332</v>
      </c>
      <c r="CU90" s="79">
        <v>0.6006089448928833</v>
      </c>
      <c r="CV90" s="79">
        <v>0.7255585789680481</v>
      </c>
      <c r="CW90" s="79">
        <v>-6.3177458941936493E-2</v>
      </c>
      <c r="CX90" s="79">
        <v>-0.44014573097229004</v>
      </c>
      <c r="CY90" s="79">
        <v>-0.73906803131103516</v>
      </c>
      <c r="CZ90" s="79">
        <v>-0.90125852823257446</v>
      </c>
      <c r="DA90" s="79">
        <v>-0.64089089632034302</v>
      </c>
      <c r="DB90" s="79">
        <v>-0.49828419089317322</v>
      </c>
      <c r="DC90" s="79">
        <v>-0.41055864095687866</v>
      </c>
      <c r="DD90" s="79">
        <v>-0.30993956327438354</v>
      </c>
      <c r="DE90" s="79">
        <v>-0.20464402437210083</v>
      </c>
      <c r="DF90" s="79">
        <v>-0.13600942492485046</v>
      </c>
      <c r="DG90" s="79">
        <v>-0.13190321624279022</v>
      </c>
      <c r="DH90" s="79">
        <v>0.11340675503015518</v>
      </c>
      <c r="DI90" s="79">
        <v>0.15830148756504059</v>
      </c>
      <c r="DJ90" s="79">
        <v>0.16144831478595734</v>
      </c>
      <c r="DK90" s="79">
        <v>0.16221456229686737</v>
      </c>
      <c r="DL90" s="79">
        <v>7.9490169882774353E-3</v>
      </c>
      <c r="DM90" s="79">
        <v>-2.7404610067605972E-2</v>
      </c>
      <c r="DN90" s="79">
        <v>-3.0515486374497414E-2</v>
      </c>
      <c r="DO90" s="79">
        <v>5.9433802962303162E-2</v>
      </c>
      <c r="DP90" s="79">
        <v>0.40022042393684387</v>
      </c>
      <c r="DQ90" s="79">
        <v>0.35132002830505371</v>
      </c>
      <c r="DR90" s="79">
        <v>0.4729522168636322</v>
      </c>
      <c r="DS90" s="79">
        <v>0.71681857109069824</v>
      </c>
      <c r="DT90" s="79">
        <v>0.83452999591827393</v>
      </c>
      <c r="DU90" s="79">
        <v>6.1092391610145569E-2</v>
      </c>
      <c r="DV90" s="79">
        <v>-0.32891765236854553</v>
      </c>
      <c r="DW90" s="79">
        <v>-0.63188499212265015</v>
      </c>
      <c r="DX90" s="79">
        <v>-0.78758740425109863</v>
      </c>
      <c r="DY90" s="79">
        <v>-0.4909464418888092</v>
      </c>
      <c r="DZ90" s="79">
        <v>-0.35733935236930847</v>
      </c>
      <c r="EA90" s="79">
        <v>-0.28436183929443359</v>
      </c>
      <c r="EB90" s="79">
        <v>-0.18927054107189178</v>
      </c>
      <c r="EC90" s="79">
        <v>-9.4502896070480347E-2</v>
      </c>
      <c r="ED90" s="79">
        <v>-2.2618804126977921E-2</v>
      </c>
      <c r="EE90" s="79">
        <v>-2.7034567669034004E-2</v>
      </c>
      <c r="EF90" s="79">
        <v>0.24571968615055084</v>
      </c>
      <c r="EG90" s="79">
        <v>0.29998093843460083</v>
      </c>
      <c r="EH90" s="79">
        <v>0.29654082655906677</v>
      </c>
      <c r="EI90" s="79">
        <v>0.29803752899169922</v>
      </c>
      <c r="EJ90" s="79">
        <v>0.15633586049079895</v>
      </c>
      <c r="EK90" s="79">
        <v>0.1233937069773674</v>
      </c>
      <c r="EL90" s="79">
        <v>0.1196276992559433</v>
      </c>
      <c r="EM90" s="79">
        <v>0.19615268707275391</v>
      </c>
      <c r="EN90" s="79">
        <v>0.5362430214881897</v>
      </c>
      <c r="EO90" s="79">
        <v>0.49927631020545959</v>
      </c>
      <c r="EP90" s="79">
        <v>0.62559288740158081</v>
      </c>
      <c r="EQ90" s="79">
        <v>0.88460683822631836</v>
      </c>
      <c r="ER90" s="79">
        <v>0.99186736345291138</v>
      </c>
      <c r="ES90" s="79">
        <v>0.24051831662654877</v>
      </c>
      <c r="ET90" s="79">
        <v>-0.16832196712493896</v>
      </c>
      <c r="EU90" s="79">
        <v>-0.47712963819503784</v>
      </c>
      <c r="EV90" s="79">
        <v>-0.62346428632736206</v>
      </c>
      <c r="EW90" s="79">
        <v>65.408645629882813</v>
      </c>
      <c r="EX90" s="79">
        <v>64.864433288574219</v>
      </c>
      <c r="EY90" s="79">
        <v>63.911319732666016</v>
      </c>
      <c r="EZ90" s="79">
        <v>63.023616790771484</v>
      </c>
      <c r="FA90" s="79">
        <v>62.269973754882813</v>
      </c>
      <c r="FB90" s="79">
        <v>61.615768432617188</v>
      </c>
      <c r="FC90" s="79">
        <v>61.029926300048828</v>
      </c>
      <c r="FD90" s="79">
        <v>60.700668334960938</v>
      </c>
      <c r="FE90" s="79">
        <v>62.106155395507813</v>
      </c>
      <c r="FF90" s="79">
        <v>65.909934997558594</v>
      </c>
      <c r="FG90" s="79">
        <v>69.441360473632813</v>
      </c>
      <c r="FH90" s="79">
        <v>73.029792785644531</v>
      </c>
      <c r="FI90" s="79">
        <v>76.099441528320313</v>
      </c>
      <c r="FJ90" s="79">
        <v>78.726188659667969</v>
      </c>
      <c r="FK90" s="79">
        <v>80.816963195800781</v>
      </c>
      <c r="FL90" s="79">
        <v>82.147392272949219</v>
      </c>
      <c r="FM90" s="79">
        <v>82.5772705078125</v>
      </c>
      <c r="FN90" s="79">
        <v>81.721107482910156</v>
      </c>
      <c r="FO90" s="79">
        <v>79.436790466308594</v>
      </c>
      <c r="FP90" s="79">
        <v>75.748809814453125</v>
      </c>
      <c r="FQ90" s="79">
        <v>72.028205871582031</v>
      </c>
      <c r="FR90" s="79">
        <v>69.780021667480469</v>
      </c>
      <c r="FS90" s="79">
        <v>68.273941040039063</v>
      </c>
      <c r="FT90" s="79">
        <v>66.870368957519531</v>
      </c>
      <c r="FU90" s="79">
        <v>0.10855522006750107</v>
      </c>
      <c r="FV90" s="79">
        <v>0.17176692187786102</v>
      </c>
      <c r="FW90" s="79">
        <v>0.10179270058870316</v>
      </c>
      <c r="FX90" s="79">
        <v>3855.300048828125</v>
      </c>
      <c r="FY90" s="79">
        <v>1</v>
      </c>
      <c r="FZ90" s="41"/>
      <c r="GA90" s="34"/>
      <c r="GB90" s="34"/>
    </row>
    <row r="91" spans="1:184" x14ac:dyDescent="0.25">
      <c r="A91" t="s">
        <v>186</v>
      </c>
      <c r="B91" t="s">
        <v>236</v>
      </c>
      <c r="C91" t="s">
        <v>2</v>
      </c>
      <c r="D91" t="s">
        <v>202</v>
      </c>
      <c r="E91" t="s">
        <v>210</v>
      </c>
      <c r="F91" t="s">
        <v>1</v>
      </c>
      <c r="G91" t="s">
        <v>200</v>
      </c>
      <c r="H91" s="79">
        <v>3690</v>
      </c>
      <c r="I91" s="79">
        <v>1.8169460296630859</v>
      </c>
      <c r="J91" s="79">
        <v>1.5867631435394287</v>
      </c>
      <c r="K91" s="79">
        <v>1.4410164356231689</v>
      </c>
      <c r="L91" s="79">
        <v>1.378048300743103</v>
      </c>
      <c r="M91" s="79">
        <v>1.3950406312942505</v>
      </c>
      <c r="N91" s="79">
        <v>1.4738510847091675</v>
      </c>
      <c r="O91" s="79">
        <v>1.6568468809127808</v>
      </c>
      <c r="P91" s="79">
        <v>1.9442319869995117</v>
      </c>
      <c r="Q91" s="79">
        <v>1.8065683841705322</v>
      </c>
      <c r="R91" s="79">
        <v>1.7991040945053101</v>
      </c>
      <c r="S91" s="79">
        <v>1.794710636138916</v>
      </c>
      <c r="T91" s="79">
        <v>1.8760890960693359</v>
      </c>
      <c r="U91" s="79">
        <v>1.96211838722229</v>
      </c>
      <c r="V91" s="79">
        <v>2.0721049308776855</v>
      </c>
      <c r="W91" s="79">
        <v>2.2250194549560547</v>
      </c>
      <c r="X91" s="79">
        <v>2.3663547039031982</v>
      </c>
      <c r="Y91" s="79">
        <v>2.5813066959381104</v>
      </c>
      <c r="Z91" s="79">
        <v>2.7612559795379639</v>
      </c>
      <c r="AA91" s="79">
        <v>2.9371333122253418</v>
      </c>
      <c r="AB91" s="79">
        <v>3.0840623378753662</v>
      </c>
      <c r="AC91" s="79">
        <v>3.0614330768585205</v>
      </c>
      <c r="AD91" s="79">
        <v>2.9138245582580566</v>
      </c>
      <c r="AE91" s="79">
        <v>2.5169210433959961</v>
      </c>
      <c r="AF91" s="79">
        <v>2.1352927684783936</v>
      </c>
      <c r="AG91" s="79">
        <v>-0.30624151229858398</v>
      </c>
      <c r="AH91" s="79">
        <v>-0.34109625220298767</v>
      </c>
      <c r="AI91" s="79">
        <v>-0.31764522194862366</v>
      </c>
      <c r="AJ91" s="79">
        <v>-0.24197527766227722</v>
      </c>
      <c r="AK91" s="79">
        <v>-0.1836535781621933</v>
      </c>
      <c r="AL91" s="79">
        <v>-0.19147586822509766</v>
      </c>
      <c r="AM91" s="79">
        <v>-0.2209646999835968</v>
      </c>
      <c r="AN91" s="79">
        <v>-0.13963229954242706</v>
      </c>
      <c r="AO91" s="79">
        <v>-0.29132375121116638</v>
      </c>
      <c r="AP91" s="79">
        <v>-0.2798323929309845</v>
      </c>
      <c r="AQ91" s="79">
        <v>-0.27850914001464844</v>
      </c>
      <c r="AR91" s="79">
        <v>-0.27118182182312012</v>
      </c>
      <c r="AS91" s="79">
        <v>-0.30119529366493225</v>
      </c>
      <c r="AT91" s="79">
        <v>-0.264067143201828</v>
      </c>
      <c r="AU91" s="79">
        <v>-0.19660022854804993</v>
      </c>
      <c r="AV91" s="79">
        <v>-0.13834957778453827</v>
      </c>
      <c r="AW91" s="79">
        <v>-0.10258107632398605</v>
      </c>
      <c r="AX91" s="79">
        <v>-0.14635065197944641</v>
      </c>
      <c r="AY91" s="79">
        <v>-0.17108821868896484</v>
      </c>
      <c r="AZ91" s="79">
        <v>-0.1161414235830307</v>
      </c>
      <c r="BA91" s="79">
        <v>-0.21490396559238434</v>
      </c>
      <c r="BB91" s="79">
        <v>-0.2578546404838562</v>
      </c>
      <c r="BC91" s="79">
        <v>-0.33320549130439758</v>
      </c>
      <c r="BD91" s="79">
        <v>-0.28256115317344666</v>
      </c>
      <c r="BE91" s="79">
        <v>-0.24738316237926483</v>
      </c>
      <c r="BF91" s="79">
        <v>-0.28185182809829712</v>
      </c>
      <c r="BG91" s="79">
        <v>-0.26188057661056519</v>
      </c>
      <c r="BH91" s="79">
        <v>-0.1901821494102478</v>
      </c>
      <c r="BI91" s="79">
        <v>-0.13180790841579437</v>
      </c>
      <c r="BJ91" s="79">
        <v>-0.13825826346874237</v>
      </c>
      <c r="BK91" s="79">
        <v>-0.16619114577770233</v>
      </c>
      <c r="BL91" s="79">
        <v>-8.5255086421966553E-2</v>
      </c>
      <c r="BM91" s="79">
        <v>-0.22260306775569916</v>
      </c>
      <c r="BN91" s="79">
        <v>-0.20704932510852814</v>
      </c>
      <c r="BO91" s="79">
        <v>-0.20779421925544739</v>
      </c>
      <c r="BP91" s="79">
        <v>-0.19957970082759857</v>
      </c>
      <c r="BQ91" s="79">
        <v>-0.22854070365428925</v>
      </c>
      <c r="BR91" s="79">
        <v>-0.18916034698486328</v>
      </c>
      <c r="BS91" s="79">
        <v>-0.11896177381277084</v>
      </c>
      <c r="BT91" s="79">
        <v>-5.942419171333313E-2</v>
      </c>
      <c r="BU91" s="79">
        <v>-2.1929243579506874E-2</v>
      </c>
      <c r="BV91" s="79">
        <v>-6.5315932035446167E-2</v>
      </c>
      <c r="BW91" s="79">
        <v>-9.1732703149318695E-2</v>
      </c>
      <c r="BX91" s="79">
        <v>-4.1867248713970184E-2</v>
      </c>
      <c r="BY91" s="79">
        <v>-0.15439662337303162</v>
      </c>
      <c r="BZ91" s="79">
        <v>-0.19666151702404022</v>
      </c>
      <c r="CA91" s="79">
        <v>-0.26159632205963135</v>
      </c>
      <c r="CB91" s="79">
        <v>-0.22252519428730011</v>
      </c>
      <c r="CC91" s="79">
        <v>-0.2066180408000946</v>
      </c>
      <c r="CD91" s="79">
        <v>-0.24081933498382568</v>
      </c>
      <c r="CE91" s="79">
        <v>-0.22325815260410309</v>
      </c>
      <c r="CF91" s="79">
        <v>-0.15431037545204163</v>
      </c>
      <c r="CG91" s="79">
        <v>-9.5899753272533417E-2</v>
      </c>
      <c r="CH91" s="79">
        <v>-0.10139991343021393</v>
      </c>
      <c r="CI91" s="79">
        <v>-0.12825514376163483</v>
      </c>
      <c r="CJ91" s="79">
        <v>-4.7593597322702408E-2</v>
      </c>
      <c r="CK91" s="79">
        <v>-0.17500734329223633</v>
      </c>
      <c r="CL91" s="79">
        <v>-0.15663999319076538</v>
      </c>
      <c r="CM91" s="79">
        <v>-0.15881729125976563</v>
      </c>
      <c r="CN91" s="79">
        <v>-0.14998829364776611</v>
      </c>
      <c r="CO91" s="79">
        <v>-0.17822034657001495</v>
      </c>
      <c r="CP91" s="79">
        <v>-0.13728012144565582</v>
      </c>
      <c r="CQ91" s="79">
        <v>-6.518961489200592E-2</v>
      </c>
      <c r="CR91" s="79">
        <v>-4.7607049345970154E-3</v>
      </c>
      <c r="CS91" s="79">
        <v>3.3929970115423203E-2</v>
      </c>
      <c r="CT91" s="79">
        <v>-9.1915298253297806E-3</v>
      </c>
      <c r="CU91" s="79">
        <v>-3.677130863070488E-2</v>
      </c>
      <c r="CV91" s="79">
        <v>9.57481749355793E-3</v>
      </c>
      <c r="CW91" s="79">
        <v>-0.11248943209648132</v>
      </c>
      <c r="CX91" s="79">
        <v>-0.15427933633327484</v>
      </c>
      <c r="CY91" s="79">
        <v>-0.2120000422000885</v>
      </c>
      <c r="CZ91" s="79">
        <v>-0.18094447255134583</v>
      </c>
      <c r="DA91" s="79">
        <v>-0.16585291922092438</v>
      </c>
      <c r="DB91" s="79">
        <v>-0.19978682696819305</v>
      </c>
      <c r="DC91" s="79">
        <v>-0.18463572859764099</v>
      </c>
      <c r="DD91" s="79">
        <v>-0.11843860894441605</v>
      </c>
      <c r="DE91" s="79">
        <v>-5.9991601854562759E-2</v>
      </c>
      <c r="DF91" s="79">
        <v>-6.4541563391685486E-2</v>
      </c>
      <c r="DG91" s="79">
        <v>-9.0319141745567322E-2</v>
      </c>
      <c r="DH91" s="79">
        <v>-9.9321054294705391E-3</v>
      </c>
      <c r="DI91" s="79">
        <v>-0.1274116188287735</v>
      </c>
      <c r="DJ91" s="79">
        <v>-0.10623065382242203</v>
      </c>
      <c r="DK91" s="79">
        <v>-0.10984035581350327</v>
      </c>
      <c r="DL91" s="79">
        <v>-0.10039688646793365</v>
      </c>
      <c r="DM91" s="79">
        <v>-0.12789998948574066</v>
      </c>
      <c r="DN91" s="79">
        <v>-8.5399895906448364E-2</v>
      </c>
      <c r="DO91" s="79">
        <v>-1.1417457833886147E-2</v>
      </c>
      <c r="DP91" s="79">
        <v>4.9902781844139099E-2</v>
      </c>
      <c r="DQ91" s="79">
        <v>8.978918194770813E-2</v>
      </c>
      <c r="DR91" s="79">
        <v>4.6932872384786606E-2</v>
      </c>
      <c r="DS91" s="79">
        <v>1.8190084025263786E-2</v>
      </c>
      <c r="DT91" s="79">
        <v>6.1016883701086044E-2</v>
      </c>
      <c r="DU91" s="79">
        <v>-7.0582233369350433E-2</v>
      </c>
      <c r="DV91" s="79">
        <v>-0.11189716309309006</v>
      </c>
      <c r="DW91" s="79">
        <v>-0.16240374743938446</v>
      </c>
      <c r="DX91" s="79">
        <v>-0.13936375081539154</v>
      </c>
      <c r="DY91" s="79">
        <v>-0.10699455440044403</v>
      </c>
      <c r="DZ91" s="79">
        <v>-0.1405424177646637</v>
      </c>
      <c r="EA91" s="79">
        <v>-0.12887106835842133</v>
      </c>
      <c r="EB91" s="79">
        <v>-6.664547324180603E-2</v>
      </c>
      <c r="EC91" s="79">
        <v>-8.1459302455186844E-3</v>
      </c>
      <c r="ED91" s="79">
        <v>-1.1323953978717327E-2</v>
      </c>
      <c r="EE91" s="79">
        <v>-3.5545587539672852E-2</v>
      </c>
      <c r="EF91" s="79">
        <v>4.4445108622312546E-2</v>
      </c>
      <c r="EG91" s="79">
        <v>-5.869094654917717E-2</v>
      </c>
      <c r="EH91" s="79">
        <v>-3.3447578549385071E-2</v>
      </c>
      <c r="EI91" s="79">
        <v>-3.9125442504882813E-2</v>
      </c>
      <c r="EJ91" s="79">
        <v>-2.8794774785637856E-2</v>
      </c>
      <c r="EK91" s="79">
        <v>-5.5245388299226761E-2</v>
      </c>
      <c r="EL91" s="79">
        <v>-1.0493089444935322E-2</v>
      </c>
      <c r="EM91" s="79">
        <v>6.6220998764038086E-2</v>
      </c>
      <c r="EN91" s="79">
        <v>0.12882816791534424</v>
      </c>
      <c r="EO91" s="79">
        <v>0.17044101655483246</v>
      </c>
      <c r="EP91" s="79">
        <v>0.12796759605407715</v>
      </c>
      <c r="EQ91" s="79">
        <v>9.7545601427555084E-2</v>
      </c>
      <c r="ER91" s="79">
        <v>0.13529105484485626</v>
      </c>
      <c r="ES91" s="79">
        <v>-1.0074897669255733E-2</v>
      </c>
      <c r="ET91" s="79">
        <v>-5.0704028457403183E-2</v>
      </c>
      <c r="EU91" s="79">
        <v>-9.0794585645198822E-2</v>
      </c>
      <c r="EV91" s="79">
        <v>-7.9327799379825592E-2</v>
      </c>
      <c r="EW91" s="79">
        <v>66.908370971679688</v>
      </c>
      <c r="EX91" s="79">
        <v>66.095970153808594</v>
      </c>
      <c r="EY91" s="79">
        <v>65.017433166503906</v>
      </c>
      <c r="EZ91" s="79">
        <v>63.989898681640625</v>
      </c>
      <c r="FA91" s="79">
        <v>63.108043670654297</v>
      </c>
      <c r="FB91" s="79">
        <v>62.272102355957031</v>
      </c>
      <c r="FC91" s="79">
        <v>61.587196350097656</v>
      </c>
      <c r="FD91" s="79">
        <v>61.105487823486328</v>
      </c>
      <c r="FE91" s="79">
        <v>62.601383209228516</v>
      </c>
      <c r="FF91" s="79">
        <v>66.418617248535156</v>
      </c>
      <c r="FG91" s="79">
        <v>70.33770751953125</v>
      </c>
      <c r="FH91" s="79">
        <v>74.044197082519531</v>
      </c>
      <c r="FI91" s="79">
        <v>77.653266906738281</v>
      </c>
      <c r="FJ91" s="79">
        <v>80.465545654296875</v>
      </c>
      <c r="FK91" s="79">
        <v>82.750534057617188</v>
      </c>
      <c r="FL91" s="79">
        <v>84.3243408203125</v>
      </c>
      <c r="FM91" s="79">
        <v>84.799148559570313</v>
      </c>
      <c r="FN91" s="79">
        <v>84.210128784179688</v>
      </c>
      <c r="FO91" s="79">
        <v>82.335975646972656</v>
      </c>
      <c r="FP91" s="79">
        <v>78.960517883300781</v>
      </c>
      <c r="FQ91" s="79">
        <v>75.1632080078125</v>
      </c>
      <c r="FR91" s="79">
        <v>72.797386169433594</v>
      </c>
      <c r="FS91" s="79">
        <v>70.775810241699219</v>
      </c>
      <c r="FT91" s="79">
        <v>68.689422607421875</v>
      </c>
      <c r="FU91" s="79">
        <v>7.4566230177879333E-2</v>
      </c>
      <c r="FV91" s="79">
        <v>9.8275095224380493E-2</v>
      </c>
      <c r="FW91" s="79">
        <v>7.083902508020401E-2</v>
      </c>
      <c r="FX91" s="79">
        <v>993.29998779296875</v>
      </c>
      <c r="FY91" s="79">
        <v>1</v>
      </c>
      <c r="FZ91" s="41"/>
      <c r="GA91" s="34"/>
      <c r="GB91" s="34"/>
    </row>
    <row r="92" spans="1:184" x14ac:dyDescent="0.25">
      <c r="A92" t="s">
        <v>186</v>
      </c>
      <c r="B92" t="s">
        <v>236</v>
      </c>
      <c r="C92" t="s">
        <v>2</v>
      </c>
      <c r="D92" t="s">
        <v>202</v>
      </c>
      <c r="E92" t="s">
        <v>210</v>
      </c>
      <c r="F92" t="s">
        <v>1</v>
      </c>
      <c r="G92" t="s">
        <v>1</v>
      </c>
      <c r="H92" s="79">
        <v>28308</v>
      </c>
      <c r="I92" s="79">
        <v>11.710859298706055</v>
      </c>
      <c r="J92" s="79">
        <v>10.260215759277344</v>
      </c>
      <c r="K92" s="79">
        <v>9.3644876480102539</v>
      </c>
      <c r="L92" s="79">
        <v>8.9605541229248047</v>
      </c>
      <c r="M92" s="79">
        <v>8.9350881576538086</v>
      </c>
      <c r="N92" s="79">
        <v>9.6522617340087891</v>
      </c>
      <c r="O92" s="79">
        <v>11.391860008239746</v>
      </c>
      <c r="P92" s="79">
        <v>13.135662078857422</v>
      </c>
      <c r="Q92" s="79">
        <v>12.244198799133301</v>
      </c>
      <c r="R92" s="79">
        <v>11.806835174560547</v>
      </c>
      <c r="S92" s="79">
        <v>11.639006614685059</v>
      </c>
      <c r="T92" s="79">
        <v>11.725984573364258</v>
      </c>
      <c r="U92" s="79">
        <v>12.081827163696289</v>
      </c>
      <c r="V92" s="79">
        <v>12.27125072479248</v>
      </c>
      <c r="W92" s="79">
        <v>12.579197883605957</v>
      </c>
      <c r="X92" s="79">
        <v>13.254322052001953</v>
      </c>
      <c r="Y92" s="79">
        <v>14.327804565429688</v>
      </c>
      <c r="Z92" s="79">
        <v>16.025177001953125</v>
      </c>
      <c r="AA92" s="79">
        <v>17.905805587768555</v>
      </c>
      <c r="AB92" s="79">
        <v>19.626684188842773</v>
      </c>
      <c r="AC92" s="79">
        <v>20.254877090454102</v>
      </c>
      <c r="AD92" s="79">
        <v>19.154111862182617</v>
      </c>
      <c r="AE92" s="79">
        <v>16.683725357055664</v>
      </c>
      <c r="AF92" s="79">
        <v>13.883510589599609</v>
      </c>
      <c r="AG92" s="79">
        <v>-1.2240080833435059</v>
      </c>
      <c r="AH92" s="79">
        <v>-1.0955026149749756</v>
      </c>
      <c r="AI92" s="79">
        <v>-0.95474553108215332</v>
      </c>
      <c r="AJ92" s="79">
        <v>-0.77008771896362305</v>
      </c>
      <c r="AK92" s="79">
        <v>-0.58287292718887329</v>
      </c>
      <c r="AL92" s="79">
        <v>-0.52795451879501343</v>
      </c>
      <c r="AM92" s="79">
        <v>-0.5330435037612915</v>
      </c>
      <c r="AN92" s="79">
        <v>-0.26795408129692078</v>
      </c>
      <c r="AO92" s="79">
        <v>-0.38135936856269836</v>
      </c>
      <c r="AP92" s="79">
        <v>-0.34848791360855103</v>
      </c>
      <c r="AQ92" s="79">
        <v>-0.34985890984535217</v>
      </c>
      <c r="AR92" s="79">
        <v>-0.52368205785751343</v>
      </c>
      <c r="AS92" s="79">
        <v>-0.59338825941085815</v>
      </c>
      <c r="AT92" s="79">
        <v>-0.55578780174255371</v>
      </c>
      <c r="AU92" s="79">
        <v>-0.36656591296195984</v>
      </c>
      <c r="AV92" s="79">
        <v>3.5069569945335388E-2</v>
      </c>
      <c r="AW92" s="79">
        <v>-2.444366691634059E-3</v>
      </c>
      <c r="AX92" s="79">
        <v>6.5532222390174866E-2</v>
      </c>
      <c r="AY92" s="79">
        <v>0.24967873096466064</v>
      </c>
      <c r="AZ92" s="79">
        <v>0.44064241647720337</v>
      </c>
      <c r="BA92" s="79">
        <v>-0.49616628885269165</v>
      </c>
      <c r="BB92" s="79">
        <v>-0.88531339168548584</v>
      </c>
      <c r="BC92" s="79">
        <v>-1.2396897077560425</v>
      </c>
      <c r="BD92" s="79">
        <v>-1.3779995441436768</v>
      </c>
      <c r="BE92" s="79">
        <v>-1.0629253387451172</v>
      </c>
      <c r="BF92" s="79">
        <v>-0.94261258840560913</v>
      </c>
      <c r="BG92" s="79">
        <v>-0.81677693128585815</v>
      </c>
      <c r="BH92" s="79">
        <v>-0.63877308368682861</v>
      </c>
      <c r="BI92" s="79">
        <v>-0.46113947033882141</v>
      </c>
      <c r="BJ92" s="79">
        <v>-0.40269657969474792</v>
      </c>
      <c r="BK92" s="79">
        <v>-0.41473212838172913</v>
      </c>
      <c r="BL92" s="79">
        <v>-0.12490307539701462</v>
      </c>
      <c r="BM92" s="79">
        <v>-0.22389319539070129</v>
      </c>
      <c r="BN92" s="79">
        <v>-0.1950363963842392</v>
      </c>
      <c r="BO92" s="79">
        <v>-0.19672995805740356</v>
      </c>
      <c r="BP92" s="79">
        <v>-0.35892310738563538</v>
      </c>
      <c r="BQ92" s="79">
        <v>-0.42599999904632568</v>
      </c>
      <c r="BR92" s="79">
        <v>-0.38799625635147095</v>
      </c>
      <c r="BS92" s="79">
        <v>-0.2093406468629837</v>
      </c>
      <c r="BT92" s="79">
        <v>0.19233164191246033</v>
      </c>
      <c r="BU92" s="79">
        <v>0.16606609523296356</v>
      </c>
      <c r="BV92" s="79">
        <v>0.23834949731826782</v>
      </c>
      <c r="BW92" s="79">
        <v>0.43528637290000916</v>
      </c>
      <c r="BX92" s="79">
        <v>0.61463010311126709</v>
      </c>
      <c r="BY92" s="79">
        <v>-0.30681264400482178</v>
      </c>
      <c r="BZ92" s="79">
        <v>-0.71345424652099609</v>
      </c>
      <c r="CA92" s="79">
        <v>-1.0691696405410767</v>
      </c>
      <c r="CB92" s="79">
        <v>-1.2032405138015747</v>
      </c>
      <c r="CC92" s="79">
        <v>-0.95135998725891113</v>
      </c>
      <c r="CD92" s="79">
        <v>-0.83672147989273071</v>
      </c>
      <c r="CE92" s="79">
        <v>-0.72122031450271606</v>
      </c>
      <c r="CF92" s="79">
        <v>-0.5478249192237854</v>
      </c>
      <c r="CG92" s="79">
        <v>-0.37682721018791199</v>
      </c>
      <c r="CH92" s="79">
        <v>-0.31594333052635193</v>
      </c>
      <c r="CI92" s="79">
        <v>-0.33279004693031311</v>
      </c>
      <c r="CJ92" s="79">
        <v>-2.5826374068856239E-2</v>
      </c>
      <c r="CK92" s="79">
        <v>-0.11483260989189148</v>
      </c>
      <c r="CL92" s="79">
        <v>-8.8756345212459564E-2</v>
      </c>
      <c r="CM92" s="79">
        <v>-9.0673305094242096E-2</v>
      </c>
      <c r="CN92" s="79">
        <v>-0.24481154978275299</v>
      </c>
      <c r="CO92" s="79">
        <v>-0.31006741523742676</v>
      </c>
      <c r="CP92" s="79">
        <v>-0.27178433537483215</v>
      </c>
      <c r="CQ92" s="79">
        <v>-0.1004469022154808</v>
      </c>
      <c r="CR92" s="79">
        <v>0.3012508749961853</v>
      </c>
      <c r="CS92" s="79">
        <v>0.28277593851089478</v>
      </c>
      <c r="CT92" s="79">
        <v>0.35804221034049988</v>
      </c>
      <c r="CU92" s="79">
        <v>0.56383764743804932</v>
      </c>
      <c r="CV92" s="79">
        <v>0.73513340950012207</v>
      </c>
      <c r="CW92" s="79">
        <v>-0.17566688358783722</v>
      </c>
      <c r="CX92" s="79">
        <v>-0.59442508220672607</v>
      </c>
      <c r="CY92" s="79">
        <v>-0.95106804370880127</v>
      </c>
      <c r="CZ92" s="79">
        <v>-1.0822030305862427</v>
      </c>
      <c r="DA92" s="79">
        <v>-0.8397945761680603</v>
      </c>
      <c r="DB92" s="79">
        <v>-0.73083037137985229</v>
      </c>
      <c r="DC92" s="79">
        <v>-0.62566369771957397</v>
      </c>
      <c r="DD92" s="79">
        <v>-0.45687678456306458</v>
      </c>
      <c r="DE92" s="79">
        <v>-0.29251495003700256</v>
      </c>
      <c r="DF92" s="79">
        <v>-0.22919006645679474</v>
      </c>
      <c r="DG92" s="79">
        <v>-0.25084796547889709</v>
      </c>
      <c r="DH92" s="79">
        <v>7.3250323534011841E-2</v>
      </c>
      <c r="DI92" s="79">
        <v>-5.7720188051462173E-3</v>
      </c>
      <c r="DJ92" s="79">
        <v>1.752370223402977E-2</v>
      </c>
      <c r="DK92" s="79">
        <v>1.5383343212306499E-2</v>
      </c>
      <c r="DL92" s="79">
        <v>-0.13069999217987061</v>
      </c>
      <c r="DM92" s="79">
        <v>-0.19413483142852783</v>
      </c>
      <c r="DN92" s="79">
        <v>-0.15557241439819336</v>
      </c>
      <c r="DO92" s="79">
        <v>8.446836844086647E-3</v>
      </c>
      <c r="DP92" s="79">
        <v>0.41017010807991028</v>
      </c>
      <c r="DQ92" s="79">
        <v>0.39948576688766479</v>
      </c>
      <c r="DR92" s="79">
        <v>0.47773492336273193</v>
      </c>
      <c r="DS92" s="79">
        <v>0.69238895177841187</v>
      </c>
      <c r="DT92" s="79">
        <v>0.85563671588897705</v>
      </c>
      <c r="DU92" s="79">
        <v>-4.452112689614296E-2</v>
      </c>
      <c r="DV92" s="79">
        <v>-0.47539594769477844</v>
      </c>
      <c r="DW92" s="79">
        <v>-0.8329663872718811</v>
      </c>
      <c r="DX92" s="79">
        <v>-0.96116548776626587</v>
      </c>
      <c r="DY92" s="79">
        <v>-0.67871189117431641</v>
      </c>
      <c r="DZ92" s="79">
        <v>-0.57794034481048584</v>
      </c>
      <c r="EA92" s="79">
        <v>-0.48769509792327881</v>
      </c>
      <c r="EB92" s="79">
        <v>-0.32556208968162537</v>
      </c>
      <c r="EC92" s="79">
        <v>-0.1707814633846283</v>
      </c>
      <c r="ED92" s="79">
        <v>-0.10393214970827103</v>
      </c>
      <c r="EE92" s="79">
        <v>-0.1325366199016571</v>
      </c>
      <c r="EF92" s="79">
        <v>0.2163013368844986</v>
      </c>
      <c r="EG92" s="79">
        <v>0.15169414877891541</v>
      </c>
      <c r="EH92" s="79">
        <v>0.1709752082824707</v>
      </c>
      <c r="EI92" s="79">
        <v>0.16851229965686798</v>
      </c>
      <c r="EJ92" s="79">
        <v>3.405897319316864E-2</v>
      </c>
      <c r="EK92" s="79">
        <v>-2.6746580377221107E-2</v>
      </c>
      <c r="EL92" s="79">
        <v>1.2219138443470001E-2</v>
      </c>
      <c r="EM92" s="79">
        <v>0.16567209362983704</v>
      </c>
      <c r="EN92" s="79">
        <v>0.56743216514587402</v>
      </c>
      <c r="EO92" s="79">
        <v>0.56799626350402832</v>
      </c>
      <c r="EP92" s="79">
        <v>0.65055221319198608</v>
      </c>
      <c r="EQ92" s="79">
        <v>0.87799656391143799</v>
      </c>
      <c r="ER92" s="79">
        <v>1.029624342918396</v>
      </c>
      <c r="ES92" s="79">
        <v>0.14483252167701721</v>
      </c>
      <c r="ET92" s="79">
        <v>-0.30353677272796631</v>
      </c>
      <c r="EU92" s="79">
        <v>-0.66244637966156006</v>
      </c>
      <c r="EV92" s="79">
        <v>-0.78640651702880859</v>
      </c>
      <c r="EW92" s="79">
        <v>65.648323059082031</v>
      </c>
      <c r="EX92" s="79">
        <v>65.0672607421875</v>
      </c>
      <c r="EY92" s="79">
        <v>64.093841552734375</v>
      </c>
      <c r="EZ92" s="79">
        <v>63.179344177246094</v>
      </c>
      <c r="FA92" s="79">
        <v>62.404155731201172</v>
      </c>
      <c r="FB92" s="79">
        <v>61.719486236572266</v>
      </c>
      <c r="FC92" s="79">
        <v>61.114768981933594</v>
      </c>
      <c r="FD92" s="79">
        <v>60.761936187744141</v>
      </c>
      <c r="FE92" s="79">
        <v>62.185558319091797</v>
      </c>
      <c r="FF92" s="79">
        <v>65.993568420410156</v>
      </c>
      <c r="FG92" s="79">
        <v>69.590644836425781</v>
      </c>
      <c r="FH92" s="79">
        <v>73.20147705078125</v>
      </c>
      <c r="FI92" s="79">
        <v>76.367820739746094</v>
      </c>
      <c r="FJ92" s="79">
        <v>79.032569885253906</v>
      </c>
      <c r="FK92" s="79">
        <v>81.166206359863281</v>
      </c>
      <c r="FL92" s="79">
        <v>82.545890808105469</v>
      </c>
      <c r="FM92" s="79">
        <v>82.980255126953125</v>
      </c>
      <c r="FN92" s="79">
        <v>82.161247253417969</v>
      </c>
      <c r="FO92" s="79">
        <v>79.9339599609375</v>
      </c>
      <c r="FP92" s="79">
        <v>76.271499633789063</v>
      </c>
      <c r="FQ92" s="79">
        <v>72.515235900878906</v>
      </c>
      <c r="FR92" s="79">
        <v>70.248794555664063</v>
      </c>
      <c r="FS92" s="79">
        <v>68.661102294921875</v>
      </c>
      <c r="FT92" s="79">
        <v>67.151908874511719</v>
      </c>
      <c r="FU92" s="79">
        <v>0.13169798254966736</v>
      </c>
      <c r="FV92" s="79">
        <v>0.19789358973503113</v>
      </c>
      <c r="FW92" s="79">
        <v>0.12401580810546875</v>
      </c>
      <c r="FX92" s="79">
        <v>4848.60009765625</v>
      </c>
      <c r="FY92" s="79">
        <v>1</v>
      </c>
      <c r="FZ92" s="41"/>
      <c r="GA92" s="34"/>
      <c r="GB92" s="34"/>
    </row>
    <row r="93" spans="1:184" x14ac:dyDescent="0.25">
      <c r="A93" t="s">
        <v>186</v>
      </c>
      <c r="B93" t="s">
        <v>236</v>
      </c>
      <c r="C93" t="s">
        <v>2</v>
      </c>
      <c r="D93" t="s">
        <v>202</v>
      </c>
      <c r="E93" t="s">
        <v>210</v>
      </c>
      <c r="F93" t="s">
        <v>178</v>
      </c>
      <c r="G93" t="s">
        <v>1</v>
      </c>
      <c r="H93" s="79">
        <v>20671</v>
      </c>
      <c r="I93" s="79">
        <v>7.5220041275024414</v>
      </c>
      <c r="J93" s="79">
        <v>6.5608983039855957</v>
      </c>
      <c r="K93" s="79">
        <v>5.9884014129638672</v>
      </c>
      <c r="L93" s="79">
        <v>5.694943904876709</v>
      </c>
      <c r="M93" s="79">
        <v>5.6377887725830078</v>
      </c>
      <c r="N93" s="79">
        <v>6.0189847946166992</v>
      </c>
      <c r="O93" s="79">
        <v>7.14862060546875</v>
      </c>
      <c r="P93" s="79">
        <v>8.3153629302978516</v>
      </c>
      <c r="Q93" s="79">
        <v>7.7441005706787109</v>
      </c>
      <c r="R93" s="79">
        <v>7.4128460884094238</v>
      </c>
      <c r="S93" s="79">
        <v>7.2137184143066406</v>
      </c>
      <c r="T93" s="79">
        <v>7.3029108047485352</v>
      </c>
      <c r="U93" s="79">
        <v>7.5114555358886719</v>
      </c>
      <c r="V93" s="79">
        <v>7.5369458198547363</v>
      </c>
      <c r="W93" s="79">
        <v>7.5196628570556641</v>
      </c>
      <c r="X93" s="79">
        <v>7.8537859916687012</v>
      </c>
      <c r="Y93" s="79">
        <v>8.3747339248657227</v>
      </c>
      <c r="Z93" s="79">
        <v>9.5018768310546875</v>
      </c>
      <c r="AA93" s="79">
        <v>10.921677589416504</v>
      </c>
      <c r="AB93" s="79">
        <v>12.352806091308594</v>
      </c>
      <c r="AC93" s="79">
        <v>12.920708656311035</v>
      </c>
      <c r="AD93" s="79">
        <v>12.300994873046875</v>
      </c>
      <c r="AE93" s="79">
        <v>10.837430000305176</v>
      </c>
      <c r="AF93" s="79">
        <v>8.9815235137939453</v>
      </c>
      <c r="AG93" s="79">
        <v>-0.99073326587677002</v>
      </c>
      <c r="AH93" s="79">
        <v>-0.89055657386779785</v>
      </c>
      <c r="AI93" s="79">
        <v>-0.77113884687423706</v>
      </c>
      <c r="AJ93" s="79">
        <v>-0.60963040590286255</v>
      </c>
      <c r="AK93" s="79">
        <v>-0.40368494391441345</v>
      </c>
      <c r="AL93" s="79">
        <v>-0.21947334706783295</v>
      </c>
      <c r="AM93" s="79">
        <v>-0.16276836395263672</v>
      </c>
      <c r="AN93" s="79">
        <v>-0.23827756941318512</v>
      </c>
      <c r="AO93" s="79">
        <v>-0.21163368225097656</v>
      </c>
      <c r="AP93" s="79">
        <v>-0.13667340576648712</v>
      </c>
      <c r="AQ93" s="79">
        <v>-0.15369391441345215</v>
      </c>
      <c r="AR93" s="79">
        <v>-0.15063983201980591</v>
      </c>
      <c r="AS93" s="79">
        <v>-0.12302421033382416</v>
      </c>
      <c r="AT93" s="79">
        <v>-8.3578482270240784E-2</v>
      </c>
      <c r="AU93" s="79">
        <v>-0.1180841252207756</v>
      </c>
      <c r="AV93" s="79">
        <v>1.6018303111195564E-2</v>
      </c>
      <c r="AW93" s="79">
        <v>-4.8023782670497894E-2</v>
      </c>
      <c r="AX93" s="79">
        <v>2.3884441703557968E-2</v>
      </c>
      <c r="AY93" s="79">
        <v>0.10280650109052658</v>
      </c>
      <c r="AZ93" s="79">
        <v>0.23550711572170258</v>
      </c>
      <c r="BA93" s="79">
        <v>-0.36907777190208435</v>
      </c>
      <c r="BB93" s="79">
        <v>-0.8341098427772522</v>
      </c>
      <c r="BC93" s="79">
        <v>-1.0388131141662598</v>
      </c>
      <c r="BD93" s="79">
        <v>-1.114228367805481</v>
      </c>
      <c r="BE93" s="79">
        <v>-0.88591396808624268</v>
      </c>
      <c r="BF93" s="79">
        <v>-0.79284095764160156</v>
      </c>
      <c r="BG93" s="79">
        <v>-0.68506872653961182</v>
      </c>
      <c r="BH93" s="79">
        <v>-0.5372384786605835</v>
      </c>
      <c r="BI93" s="79">
        <v>-0.34037351608276367</v>
      </c>
      <c r="BJ93" s="79">
        <v>-0.15685983002185822</v>
      </c>
      <c r="BK93" s="79">
        <v>-9.4815507531166077E-2</v>
      </c>
      <c r="BL93" s="79">
        <v>-0.16593703627586365</v>
      </c>
      <c r="BM93" s="79">
        <v>-0.1396806389093399</v>
      </c>
      <c r="BN93" s="79">
        <v>-6.779111921787262E-2</v>
      </c>
      <c r="BO93" s="79">
        <v>-8.5038706660270691E-2</v>
      </c>
      <c r="BP93" s="79">
        <v>-8.2177862524986267E-2</v>
      </c>
      <c r="BQ93" s="79">
        <v>-5.5497530847787857E-2</v>
      </c>
      <c r="BR93" s="79">
        <v>-1.6134954988956451E-2</v>
      </c>
      <c r="BS93" s="79">
        <v>-4.9028992652893066E-2</v>
      </c>
      <c r="BT93" s="79">
        <v>8.9189246296882629E-2</v>
      </c>
      <c r="BU93" s="79">
        <v>3.3090855926275253E-2</v>
      </c>
      <c r="BV93" s="79">
        <v>0.11127142608165741</v>
      </c>
      <c r="BW93" s="79">
        <v>0.19444985687732697</v>
      </c>
      <c r="BX93" s="79">
        <v>0.32652321457862854</v>
      </c>
      <c r="BY93" s="79">
        <v>-0.27060115337371826</v>
      </c>
      <c r="BZ93" s="79">
        <v>-0.72877383232116699</v>
      </c>
      <c r="CA93" s="79">
        <v>-0.92615205049514771</v>
      </c>
      <c r="CB93" s="79">
        <v>-1.0047118663787842</v>
      </c>
      <c r="CC93" s="79">
        <v>-0.8133164644241333</v>
      </c>
      <c r="CD93" s="79">
        <v>-0.72516340017318726</v>
      </c>
      <c r="CE93" s="79">
        <v>-0.62545680999755859</v>
      </c>
      <c r="CF93" s="79">
        <v>-0.48710006475448608</v>
      </c>
      <c r="CG93" s="79">
        <v>-0.29652422666549683</v>
      </c>
      <c r="CH93" s="79">
        <v>-0.1134938970208168</v>
      </c>
      <c r="CI93" s="79">
        <v>-4.775155708193779E-2</v>
      </c>
      <c r="CJ93" s="79">
        <v>-0.11583420634269714</v>
      </c>
      <c r="CK93" s="79">
        <v>-8.9846178889274597E-2</v>
      </c>
      <c r="CL93" s="79">
        <v>-2.0083459094166756E-2</v>
      </c>
      <c r="CM93" s="79">
        <v>-3.7488322705030441E-2</v>
      </c>
      <c r="CN93" s="79">
        <v>-3.476131334900856E-2</v>
      </c>
      <c r="CO93" s="79">
        <v>-8.7287537753582001E-3</v>
      </c>
      <c r="CP93" s="79">
        <v>3.0576229095458984E-2</v>
      </c>
      <c r="CQ93" s="79">
        <v>-1.2016143882647157E-3</v>
      </c>
      <c r="CR93" s="79">
        <v>0.13986721634864807</v>
      </c>
      <c r="CS93" s="79">
        <v>8.9270606637001038E-2</v>
      </c>
      <c r="CT93" s="79">
        <v>0.17179538309574127</v>
      </c>
      <c r="CU93" s="79">
        <v>0.25792175531387329</v>
      </c>
      <c r="CV93" s="79">
        <v>0.38956066966056824</v>
      </c>
      <c r="CW93" s="79">
        <v>-0.20239655673503876</v>
      </c>
      <c r="CX93" s="79">
        <v>-0.65581846237182617</v>
      </c>
      <c r="CY93" s="79">
        <v>-0.84812337160110474</v>
      </c>
      <c r="CZ93" s="79">
        <v>-0.92886096239089966</v>
      </c>
      <c r="DA93" s="79">
        <v>-0.74071896076202393</v>
      </c>
      <c r="DB93" s="79">
        <v>-0.65748584270477295</v>
      </c>
      <c r="DC93" s="79">
        <v>-0.56584489345550537</v>
      </c>
      <c r="DD93" s="79">
        <v>-0.43696165084838867</v>
      </c>
      <c r="DE93" s="79">
        <v>-0.25267493724822998</v>
      </c>
      <c r="DF93" s="79">
        <v>-7.0127964019775391E-2</v>
      </c>
      <c r="DG93" s="79">
        <v>-6.8760925205424428E-4</v>
      </c>
      <c r="DH93" s="79">
        <v>-6.573137640953064E-2</v>
      </c>
      <c r="DI93" s="79">
        <v>-4.0011722594499588E-2</v>
      </c>
      <c r="DJ93" s="79">
        <v>2.7624199166893959E-2</v>
      </c>
      <c r="DK93" s="79">
        <v>1.0062061250209808E-2</v>
      </c>
      <c r="DL93" s="79">
        <v>1.2655237689614296E-2</v>
      </c>
      <c r="DM93" s="79">
        <v>3.8040023297071457E-2</v>
      </c>
      <c r="DN93" s="79">
        <v>7.728741317987442E-2</v>
      </c>
      <c r="DO93" s="79">
        <v>4.6625763177871704E-2</v>
      </c>
      <c r="DP93" s="79">
        <v>0.19054518640041351</v>
      </c>
      <c r="DQ93" s="79">
        <v>0.14545035362243652</v>
      </c>
      <c r="DR93" s="79">
        <v>0.23231934010982513</v>
      </c>
      <c r="DS93" s="79">
        <v>0.32139366865158081</v>
      </c>
      <c r="DT93" s="79">
        <v>0.45259812474250793</v>
      </c>
      <c r="DU93" s="79">
        <v>-0.13419196009635925</v>
      </c>
      <c r="DV93" s="79">
        <v>-0.58286309242248535</v>
      </c>
      <c r="DW93" s="79">
        <v>-0.77009469270706177</v>
      </c>
      <c r="DX93" s="79">
        <v>-0.85301011800765991</v>
      </c>
      <c r="DY93" s="79">
        <v>-0.63589966297149658</v>
      </c>
      <c r="DZ93" s="79">
        <v>-0.55977022647857666</v>
      </c>
      <c r="EA93" s="79">
        <v>-0.47977477312088013</v>
      </c>
      <c r="EB93" s="79">
        <v>-0.36456972360610962</v>
      </c>
      <c r="EC93" s="79">
        <v>-0.1893635094165802</v>
      </c>
      <c r="ED93" s="79">
        <v>-7.5144479051232338E-3</v>
      </c>
      <c r="EE93" s="79">
        <v>6.7265257239341736E-2</v>
      </c>
      <c r="EF93" s="79">
        <v>6.6091525368392467E-3</v>
      </c>
      <c r="EG93" s="79">
        <v>3.194132074713707E-2</v>
      </c>
      <c r="EH93" s="79">
        <v>9.6506483852863312E-2</v>
      </c>
      <c r="EI93" s="79">
        <v>7.8717261552810669E-2</v>
      </c>
      <c r="EJ93" s="79">
        <v>8.1117205321788788E-2</v>
      </c>
      <c r="EK93" s="79">
        <v>0.10556670278310776</v>
      </c>
      <c r="EL93" s="79">
        <v>0.14473094046115875</v>
      </c>
      <c r="EM93" s="79">
        <v>0.11568089574575424</v>
      </c>
      <c r="EN93" s="79">
        <v>0.26371613144874573</v>
      </c>
      <c r="EO93" s="79">
        <v>0.22656500339508057</v>
      </c>
      <c r="EP93" s="79">
        <v>0.31970632076263428</v>
      </c>
      <c r="EQ93" s="79">
        <v>0.4130370020866394</v>
      </c>
      <c r="ER93" s="79">
        <v>0.54361420869827271</v>
      </c>
      <c r="ES93" s="79">
        <v>-3.5715356469154358E-2</v>
      </c>
      <c r="ET93" s="79">
        <v>-0.47752708196640015</v>
      </c>
      <c r="EU93" s="79">
        <v>-0.65743362903594971</v>
      </c>
      <c r="EV93" s="79">
        <v>-0.74349355697631836</v>
      </c>
      <c r="EW93" s="79">
        <v>64.997016906738281</v>
      </c>
      <c r="EX93" s="79">
        <v>64.470039367675781</v>
      </c>
      <c r="EY93" s="79">
        <v>63.652610778808594</v>
      </c>
      <c r="EZ93" s="79">
        <v>62.834362030029297</v>
      </c>
      <c r="FA93" s="79">
        <v>62.237380981445313</v>
      </c>
      <c r="FB93" s="79">
        <v>61.743396759033203</v>
      </c>
      <c r="FC93" s="79">
        <v>61.271049499511719</v>
      </c>
      <c r="FD93" s="79">
        <v>61.049549102783203</v>
      </c>
      <c r="FE93" s="79">
        <v>62.295330047607422</v>
      </c>
      <c r="FF93" s="79">
        <v>65.829719543457031</v>
      </c>
      <c r="FG93" s="79">
        <v>68.889419555664063</v>
      </c>
      <c r="FH93" s="79">
        <v>72.082008361816406</v>
      </c>
      <c r="FI93" s="79">
        <v>74.911369323730469</v>
      </c>
      <c r="FJ93" s="79">
        <v>77.403396606445313</v>
      </c>
      <c r="FK93" s="79">
        <v>79.307029724121094</v>
      </c>
      <c r="FL93" s="79">
        <v>80.556343078613281</v>
      </c>
      <c r="FM93" s="79">
        <v>80.694175720214844</v>
      </c>
      <c r="FN93" s="79">
        <v>79.729560852050781</v>
      </c>
      <c r="FO93" s="79">
        <v>77.483970642089844</v>
      </c>
      <c r="FP93" s="79">
        <v>74.0340576171875</v>
      </c>
      <c r="FQ93" s="79">
        <v>70.598808288574219</v>
      </c>
      <c r="FR93" s="79">
        <v>68.714767456054688</v>
      </c>
      <c r="FS93" s="79">
        <v>67.487197875976563</v>
      </c>
      <c r="FT93" s="79">
        <v>66.268516540527344</v>
      </c>
      <c r="FU93" s="79">
        <v>6.8737037479877472E-2</v>
      </c>
      <c r="FV93" s="79">
        <v>9.6159212291240692E-2</v>
      </c>
      <c r="FW93" s="79">
        <v>6.9738432765007019E-2</v>
      </c>
      <c r="FX93" s="79">
        <v>3873.39990234375</v>
      </c>
      <c r="FY93" s="79">
        <v>1</v>
      </c>
      <c r="FZ93" s="41"/>
      <c r="GA93" s="34"/>
      <c r="GB93" s="34"/>
    </row>
    <row r="94" spans="1:184" x14ac:dyDescent="0.25">
      <c r="A94" t="s">
        <v>186</v>
      </c>
      <c r="B94" t="s">
        <v>236</v>
      </c>
      <c r="C94" t="s">
        <v>2</v>
      </c>
      <c r="D94" t="s">
        <v>202</v>
      </c>
      <c r="E94" t="s">
        <v>210</v>
      </c>
      <c r="F94" t="s">
        <v>179</v>
      </c>
      <c r="G94" t="s">
        <v>1</v>
      </c>
      <c r="H94" s="79">
        <v>928</v>
      </c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E94" s="79"/>
      <c r="BF94" s="79"/>
      <c r="BG94" s="79"/>
      <c r="BH94" s="79"/>
      <c r="BI94" s="79"/>
      <c r="BJ94" s="79"/>
      <c r="BK94" s="79"/>
      <c r="BL94" s="79"/>
      <c r="BM94" s="79"/>
      <c r="BN94" s="79"/>
      <c r="BO94" s="79"/>
      <c r="BP94" s="79"/>
      <c r="BQ94" s="79"/>
      <c r="BR94" s="79"/>
      <c r="BS94" s="79"/>
      <c r="BT94" s="79"/>
      <c r="BU94" s="79"/>
      <c r="BV94" s="79"/>
      <c r="BW94" s="79"/>
      <c r="BX94" s="79"/>
      <c r="BY94" s="79"/>
      <c r="BZ94" s="79"/>
      <c r="CA94" s="79"/>
      <c r="CB94" s="79"/>
      <c r="CC94" s="79"/>
      <c r="CD94" s="79"/>
      <c r="CE94" s="79"/>
      <c r="CF94" s="79"/>
      <c r="CG94" s="79"/>
      <c r="CH94" s="79"/>
      <c r="CI94" s="79"/>
      <c r="CJ94" s="79"/>
      <c r="CK94" s="79"/>
      <c r="CL94" s="79"/>
      <c r="CM94" s="79"/>
      <c r="CN94" s="79"/>
      <c r="CO94" s="79"/>
      <c r="CP94" s="79"/>
      <c r="CQ94" s="79"/>
      <c r="CR94" s="79"/>
      <c r="CS94" s="79"/>
      <c r="CT94" s="79"/>
      <c r="CU94" s="79"/>
      <c r="CV94" s="79"/>
      <c r="CW94" s="79"/>
      <c r="CX94" s="79"/>
      <c r="CY94" s="79"/>
      <c r="CZ94" s="79"/>
      <c r="DA94" s="79"/>
      <c r="DB94" s="79"/>
      <c r="DC94" s="79"/>
      <c r="DD94" s="79"/>
      <c r="DE94" s="79"/>
      <c r="DF94" s="79"/>
      <c r="DG94" s="79"/>
      <c r="DH94" s="79"/>
      <c r="DI94" s="79"/>
      <c r="DJ94" s="79"/>
      <c r="DK94" s="79"/>
      <c r="DL94" s="79"/>
      <c r="DM94" s="79"/>
      <c r="DN94" s="79"/>
      <c r="DO94" s="79"/>
      <c r="DP94" s="79"/>
      <c r="DQ94" s="79"/>
      <c r="DR94" s="79"/>
      <c r="DS94" s="79"/>
      <c r="DT94" s="79"/>
      <c r="DU94" s="79"/>
      <c r="DV94" s="79"/>
      <c r="DW94" s="79"/>
      <c r="DX94" s="79"/>
      <c r="DY94" s="79"/>
      <c r="DZ94" s="79"/>
      <c r="EA94" s="79"/>
      <c r="EB94" s="79"/>
      <c r="EC94" s="79"/>
      <c r="ED94" s="79"/>
      <c r="EE94" s="79"/>
      <c r="EF94" s="79"/>
      <c r="EG94" s="79"/>
      <c r="EH94" s="79"/>
      <c r="EI94" s="79"/>
      <c r="EJ94" s="79"/>
      <c r="EK94" s="79"/>
      <c r="EL94" s="79"/>
      <c r="EM94" s="79"/>
      <c r="EN94" s="79"/>
      <c r="EO94" s="79"/>
      <c r="EP94" s="79"/>
      <c r="EQ94" s="79"/>
      <c r="ER94" s="79"/>
      <c r="ES94" s="79"/>
      <c r="ET94" s="79"/>
      <c r="EU94" s="79"/>
      <c r="EV94" s="79"/>
      <c r="EW94" s="79"/>
      <c r="EX94" s="79"/>
      <c r="EY94" s="79"/>
      <c r="EZ94" s="79"/>
      <c r="FA94" s="79"/>
      <c r="FB94" s="79"/>
      <c r="FC94" s="79"/>
      <c r="FD94" s="79"/>
      <c r="FE94" s="79"/>
      <c r="FF94" s="79"/>
      <c r="FG94" s="79"/>
      <c r="FH94" s="79"/>
      <c r="FI94" s="79"/>
      <c r="FJ94" s="79"/>
      <c r="FK94" s="79"/>
      <c r="FL94" s="79"/>
      <c r="FM94" s="79"/>
      <c r="FN94" s="79"/>
      <c r="FO94" s="79"/>
      <c r="FP94" s="79"/>
      <c r="FQ94" s="79"/>
      <c r="FR94" s="79"/>
      <c r="FS94" s="79"/>
      <c r="FT94" s="79"/>
      <c r="FU94" s="79"/>
      <c r="FV94" s="79"/>
      <c r="FW94" s="79"/>
      <c r="FX94" s="79">
        <v>74.199996948242188</v>
      </c>
      <c r="FY94" s="79">
        <v>0</v>
      </c>
      <c r="FZ94" s="41"/>
      <c r="GA94" s="34"/>
      <c r="GB94" s="34"/>
    </row>
    <row r="95" spans="1:184" x14ac:dyDescent="0.25">
      <c r="A95" t="s">
        <v>186</v>
      </c>
      <c r="B95" t="s">
        <v>236</v>
      </c>
      <c r="C95" t="s">
        <v>2</v>
      </c>
      <c r="D95" t="s">
        <v>202</v>
      </c>
      <c r="E95" t="s">
        <v>210</v>
      </c>
      <c r="F95" t="s">
        <v>180</v>
      </c>
      <c r="G95" t="s">
        <v>1</v>
      </c>
      <c r="H95" s="79">
        <v>487</v>
      </c>
      <c r="I95" s="79">
        <v>0.20102226734161377</v>
      </c>
      <c r="J95" s="79">
        <v>0.17707540094852448</v>
      </c>
      <c r="K95" s="79">
        <v>0.16511926054954529</v>
      </c>
      <c r="L95" s="79">
        <v>0.16001535952091217</v>
      </c>
      <c r="M95" s="79">
        <v>0.1512894332408905</v>
      </c>
      <c r="N95" s="79">
        <v>0.18128660321235657</v>
      </c>
      <c r="O95" s="79">
        <v>0.20710811018943787</v>
      </c>
      <c r="P95" s="79">
        <v>0.25378638505935669</v>
      </c>
      <c r="Q95" s="79">
        <v>0.23512296378612518</v>
      </c>
      <c r="R95" s="79">
        <v>0.24081522226333618</v>
      </c>
      <c r="S95" s="79">
        <v>0.24211865663528442</v>
      </c>
      <c r="T95" s="79">
        <v>0.23644654452800751</v>
      </c>
      <c r="U95" s="79">
        <v>0.22915144264698029</v>
      </c>
      <c r="V95" s="79">
        <v>0.21801640093326569</v>
      </c>
      <c r="W95" s="79">
        <v>0.23173151910305023</v>
      </c>
      <c r="X95" s="79">
        <v>0.22605384886264801</v>
      </c>
      <c r="Y95" s="79">
        <v>0.26404553651809692</v>
      </c>
      <c r="Z95" s="79">
        <v>0.27934163808822632</v>
      </c>
      <c r="AA95" s="79">
        <v>0.29285416007041931</v>
      </c>
      <c r="AB95" s="79">
        <v>0.3440227210521698</v>
      </c>
      <c r="AC95" s="79">
        <v>0.3394758403301239</v>
      </c>
      <c r="AD95" s="79">
        <v>0.31401503086090088</v>
      </c>
      <c r="AE95" s="79">
        <v>0.27635601162910461</v>
      </c>
      <c r="AF95" s="79">
        <v>0.2369951605796814</v>
      </c>
      <c r="AG95" s="79">
        <v>-8.0076223239302635E-3</v>
      </c>
      <c r="AH95" s="79">
        <v>-8.7450817227363586E-3</v>
      </c>
      <c r="AI95" s="79">
        <v>-1.2168015353381634E-2</v>
      </c>
      <c r="AJ95" s="79">
        <v>-1.3763935305178165E-2</v>
      </c>
      <c r="AK95" s="79">
        <v>-2.2109042853116989E-2</v>
      </c>
      <c r="AL95" s="79">
        <v>-1.6057098284363747E-2</v>
      </c>
      <c r="AM95" s="79">
        <v>-1.9864661619067192E-2</v>
      </c>
      <c r="AN95" s="79">
        <v>-2.5670358911156654E-2</v>
      </c>
      <c r="AO95" s="79">
        <v>-2.157076820731163E-2</v>
      </c>
      <c r="AP95" s="79">
        <v>-1.2094294652342796E-2</v>
      </c>
      <c r="AQ95" s="79">
        <v>-1.859222911298275E-2</v>
      </c>
      <c r="AR95" s="79">
        <v>-6.7036139080300927E-4</v>
      </c>
      <c r="AS95" s="79">
        <v>-6.017251405864954E-3</v>
      </c>
      <c r="AT95" s="79">
        <v>-1.8678462132811546E-2</v>
      </c>
      <c r="AU95" s="79">
        <v>6.719992496073246E-3</v>
      </c>
      <c r="AV95" s="79">
        <v>5.6869140826165676E-3</v>
      </c>
      <c r="AW95" s="79">
        <v>2.8004961088299751E-2</v>
      </c>
      <c r="AX95" s="79">
        <v>1.1117910034954548E-2</v>
      </c>
      <c r="AY95" s="79">
        <v>-2.8991538565605879E-3</v>
      </c>
      <c r="AZ95" s="79">
        <v>4.622594453394413E-3</v>
      </c>
      <c r="BA95" s="79">
        <v>-5.0882384181022644E-2</v>
      </c>
      <c r="BB95" s="79">
        <v>-1.9647706300020218E-2</v>
      </c>
      <c r="BC95" s="79">
        <v>-1.2088961899280548E-2</v>
      </c>
      <c r="BD95" s="79">
        <v>-1.4075432904064655E-2</v>
      </c>
      <c r="BE95" s="79">
        <v>6.9336872547864914E-3</v>
      </c>
      <c r="BF95" s="79">
        <v>5.6965826079249382E-3</v>
      </c>
      <c r="BG95" s="79">
        <v>2.6027685962617397E-3</v>
      </c>
      <c r="BH95" s="79">
        <v>1.1423934483900666E-3</v>
      </c>
      <c r="BI95" s="79">
        <v>-7.6019866392016411E-3</v>
      </c>
      <c r="BJ95" s="79">
        <v>1.6957421321421862E-3</v>
      </c>
      <c r="BK95" s="79">
        <v>-2.9543496202677488E-3</v>
      </c>
      <c r="BL95" s="79">
        <v>-7.6414356008172035E-3</v>
      </c>
      <c r="BM95" s="79">
        <v>-5.2081593312323093E-3</v>
      </c>
      <c r="BN95" s="79">
        <v>4.6246098354458809E-3</v>
      </c>
      <c r="BO95" s="79">
        <v>-2.1605242509394884E-3</v>
      </c>
      <c r="BP95" s="79">
        <v>1.5028016641736031E-2</v>
      </c>
      <c r="BQ95" s="79">
        <v>8.7620727717876434E-3</v>
      </c>
      <c r="BR95" s="79">
        <v>-4.0677031502127647E-3</v>
      </c>
      <c r="BS95" s="79">
        <v>2.1998856216669083E-2</v>
      </c>
      <c r="BT95" s="79">
        <v>2.0476136356592178E-2</v>
      </c>
      <c r="BU95" s="79">
        <v>4.4953230768442154E-2</v>
      </c>
      <c r="BV95" s="79">
        <v>2.6929840445518494E-2</v>
      </c>
      <c r="BW95" s="79">
        <v>1.3776974752545357E-2</v>
      </c>
      <c r="BX95" s="79">
        <v>2.936997078359127E-2</v>
      </c>
      <c r="BY95" s="79">
        <v>-2.6424979791045189E-2</v>
      </c>
      <c r="BZ95" s="79">
        <v>1.0556418419582769E-4</v>
      </c>
      <c r="CA95" s="79">
        <v>4.7093136236071587E-3</v>
      </c>
      <c r="CB95" s="79">
        <v>1.8172032432630658E-3</v>
      </c>
      <c r="CC95" s="79">
        <v>1.7281992360949516E-2</v>
      </c>
      <c r="CD95" s="79">
        <v>1.5698835253715515E-2</v>
      </c>
      <c r="CE95" s="79">
        <v>1.283296849578619E-2</v>
      </c>
      <c r="CF95" s="79">
        <v>1.146647147834301E-2</v>
      </c>
      <c r="CG95" s="79">
        <v>2.4455566890537739E-3</v>
      </c>
      <c r="CH95" s="79">
        <v>1.3991305604577065E-2</v>
      </c>
      <c r="CI95" s="79">
        <v>8.7576806545257568E-3</v>
      </c>
      <c r="CJ95" s="79">
        <v>4.8453421331942081E-3</v>
      </c>
      <c r="CK95" s="79">
        <v>6.1245337128639221E-3</v>
      </c>
      <c r="CL95" s="79">
        <v>1.6204072162508965E-2</v>
      </c>
      <c r="CM95" s="79">
        <v>9.2200245708227158E-3</v>
      </c>
      <c r="CN95" s="79">
        <v>2.5900665670633316E-2</v>
      </c>
      <c r="CO95" s="79">
        <v>1.8998187035322189E-2</v>
      </c>
      <c r="CP95" s="79">
        <v>6.0516642406582832E-3</v>
      </c>
      <c r="CQ95" s="79">
        <v>3.2580949366092682E-2</v>
      </c>
      <c r="CR95" s="79">
        <v>3.0719107016921043E-2</v>
      </c>
      <c r="CS95" s="79">
        <v>5.6691553443670273E-2</v>
      </c>
      <c r="CT95" s="79">
        <v>3.7881135940551758E-2</v>
      </c>
      <c r="CU95" s="79">
        <v>2.5326810777187347E-2</v>
      </c>
      <c r="CV95" s="79">
        <v>4.6509929001331329E-2</v>
      </c>
      <c r="CW95" s="79">
        <v>-9.4858566299080849E-3</v>
      </c>
      <c r="CX95" s="79">
        <v>1.3786619529128075E-2</v>
      </c>
      <c r="CY95" s="79">
        <v>1.6343748196959496E-2</v>
      </c>
      <c r="CZ95" s="79">
        <v>1.282439474016428E-2</v>
      </c>
      <c r="DA95" s="79">
        <v>2.7630297467112541E-2</v>
      </c>
      <c r="DB95" s="79">
        <v>2.5701088830828667E-2</v>
      </c>
      <c r="DC95" s="79">
        <v>2.3063167929649353E-2</v>
      </c>
      <c r="DD95" s="79">
        <v>2.1790549159049988E-2</v>
      </c>
      <c r="DE95" s="79">
        <v>1.2493100017309189E-2</v>
      </c>
      <c r="DF95" s="79">
        <v>2.6286868378520012E-2</v>
      </c>
      <c r="DG95" s="79">
        <v>2.0469710230827332E-2</v>
      </c>
      <c r="DH95" s="79">
        <v>1.733211986720562E-2</v>
      </c>
      <c r="DI95" s="79">
        <v>1.7457226291298866E-2</v>
      </c>
      <c r="DJ95" s="79">
        <v>2.7783535420894623E-2</v>
      </c>
      <c r="DK95" s="79">
        <v>2.0600574091076851E-2</v>
      </c>
      <c r="DL95" s="79">
        <v>3.6773312836885452E-2</v>
      </c>
      <c r="DM95" s="79">
        <v>2.9234301298856735E-2</v>
      </c>
      <c r="DN95" s="79">
        <v>1.6171032562851906E-2</v>
      </c>
      <c r="DO95" s="79">
        <v>4.3163042515516281E-2</v>
      </c>
      <c r="DP95" s="79">
        <v>4.0962077677249908E-2</v>
      </c>
      <c r="DQ95" s="79">
        <v>6.8429872393608093E-2</v>
      </c>
      <c r="DR95" s="79">
        <v>4.8832431435585022E-2</v>
      </c>
      <c r="DS95" s="79">
        <v>3.6876644939184189E-2</v>
      </c>
      <c r="DT95" s="79">
        <v>6.3649885356426239E-2</v>
      </c>
      <c r="DU95" s="79">
        <v>7.4532674625515938E-3</v>
      </c>
      <c r="DV95" s="79">
        <v>2.7467675507068634E-2</v>
      </c>
      <c r="DW95" s="79">
        <v>2.7978181838989258E-2</v>
      </c>
      <c r="DX95" s="79">
        <v>2.3831585422158241E-2</v>
      </c>
      <c r="DY95" s="79">
        <v>4.2571607977151871E-2</v>
      </c>
      <c r="DZ95" s="79">
        <v>4.0142752230167389E-2</v>
      </c>
      <c r="EA95" s="79">
        <v>3.7833951413631439E-2</v>
      </c>
      <c r="EB95" s="79">
        <v>3.6696877330541611E-2</v>
      </c>
      <c r="EC95" s="79">
        <v>2.7000157162547112E-2</v>
      </c>
      <c r="ED95" s="79">
        <v>4.4039711356163025E-2</v>
      </c>
      <c r="EE95" s="79">
        <v>3.7380021065473557E-2</v>
      </c>
      <c r="EF95" s="79">
        <v>3.5361044108867645E-2</v>
      </c>
      <c r="EG95" s="79">
        <v>3.3819835633039474E-2</v>
      </c>
      <c r="EH95" s="79">
        <v>4.4502440840005875E-2</v>
      </c>
      <c r="EI95" s="79">
        <v>3.7032276391983032E-2</v>
      </c>
      <c r="EJ95" s="79">
        <v>5.2471693605184555E-2</v>
      </c>
      <c r="EK95" s="79">
        <v>4.4013626873493195E-2</v>
      </c>
      <c r="EL95" s="79">
        <v>3.0781790614128113E-2</v>
      </c>
      <c r="EM95" s="79">
        <v>5.8441907167434692E-2</v>
      </c>
      <c r="EN95" s="79">
        <v>5.5751301348209381E-2</v>
      </c>
      <c r="EO95" s="79">
        <v>8.5378147661685944E-2</v>
      </c>
      <c r="EP95" s="79">
        <v>6.4644359052181244E-2</v>
      </c>
      <c r="EQ95" s="79">
        <v>5.3552776575088501E-2</v>
      </c>
      <c r="ER95" s="79">
        <v>8.839726448059082E-2</v>
      </c>
      <c r="ES95" s="79">
        <v>3.1910672783851624E-2</v>
      </c>
      <c r="ET95" s="79">
        <v>4.7220945358276367E-2</v>
      </c>
      <c r="EU95" s="79">
        <v>4.4776458293199539E-2</v>
      </c>
      <c r="EV95" s="79">
        <v>3.972422331571579E-2</v>
      </c>
      <c r="EW95" s="79">
        <v>58.018100738525391</v>
      </c>
      <c r="EX95" s="79">
        <v>58.000225067138672</v>
      </c>
      <c r="EY95" s="79">
        <v>57.63623046875</v>
      </c>
      <c r="EZ95" s="79">
        <v>57.145149230957031</v>
      </c>
      <c r="FA95" s="79">
        <v>56.698848724365234</v>
      </c>
      <c r="FB95" s="79">
        <v>56.869766235351563</v>
      </c>
      <c r="FC95" s="79">
        <v>56.75103759765625</v>
      </c>
      <c r="FD95" s="79">
        <v>56.298347473144531</v>
      </c>
      <c r="FE95" s="79">
        <v>56.818798065185547</v>
      </c>
      <c r="FF95" s="79">
        <v>59.046283721923828</v>
      </c>
      <c r="FG95" s="79">
        <v>61.821693420410156</v>
      </c>
      <c r="FH95" s="79">
        <v>64.963333129882813</v>
      </c>
      <c r="FI95" s="79">
        <v>66.683113098144531</v>
      </c>
      <c r="FJ95" s="79">
        <v>68.057289123535156</v>
      </c>
      <c r="FK95" s="79">
        <v>68.673301696777344</v>
      </c>
      <c r="FL95" s="79">
        <v>68.318191528320313</v>
      </c>
      <c r="FM95" s="79">
        <v>68.530250549316406</v>
      </c>
      <c r="FN95" s="79">
        <v>67.794120788574219</v>
      </c>
      <c r="FO95" s="79">
        <v>65.880233764648438</v>
      </c>
      <c r="FP95" s="79">
        <v>63.409950256347656</v>
      </c>
      <c r="FQ95" s="79">
        <v>61.378738403320313</v>
      </c>
      <c r="FR95" s="79">
        <v>60.241096496582031</v>
      </c>
      <c r="FS95" s="79">
        <v>59.350742340087891</v>
      </c>
      <c r="FT95" s="79">
        <v>58.644390106201172</v>
      </c>
      <c r="FU95" s="79">
        <v>1.7898904159665108E-2</v>
      </c>
      <c r="FV95" s="79">
        <v>1.9627993926405907E-2</v>
      </c>
      <c r="FW95" s="79">
        <v>1.8082099035382271E-2</v>
      </c>
      <c r="FX95" s="79">
        <v>111.59999847412109</v>
      </c>
      <c r="FY95" s="79">
        <v>1</v>
      </c>
      <c r="FZ95" s="41"/>
      <c r="GA95" s="34"/>
      <c r="GB95" s="34"/>
    </row>
    <row r="96" spans="1:184" x14ac:dyDescent="0.25">
      <c r="A96" t="s">
        <v>186</v>
      </c>
      <c r="B96" t="s">
        <v>236</v>
      </c>
      <c r="C96" t="s">
        <v>2</v>
      </c>
      <c r="D96" t="s">
        <v>202</v>
      </c>
      <c r="E96" t="s">
        <v>210</v>
      </c>
      <c r="F96" t="s">
        <v>181</v>
      </c>
      <c r="G96" t="s">
        <v>1</v>
      </c>
      <c r="H96" s="79">
        <v>251</v>
      </c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79"/>
      <c r="BL96" s="79"/>
      <c r="BM96" s="79"/>
      <c r="BN96" s="79"/>
      <c r="BO96" s="79"/>
      <c r="BP96" s="79"/>
      <c r="BQ96" s="79"/>
      <c r="BR96" s="79"/>
      <c r="BS96" s="79"/>
      <c r="BT96" s="79"/>
      <c r="BU96" s="79"/>
      <c r="BV96" s="79"/>
      <c r="BW96" s="79"/>
      <c r="BX96" s="79"/>
      <c r="BY96" s="79"/>
      <c r="BZ96" s="79"/>
      <c r="CA96" s="79"/>
      <c r="CB96" s="79"/>
      <c r="CC96" s="79"/>
      <c r="CD96" s="79"/>
      <c r="CE96" s="79"/>
      <c r="CF96" s="79"/>
      <c r="CG96" s="79"/>
      <c r="CH96" s="79"/>
      <c r="CI96" s="79"/>
      <c r="CJ96" s="79"/>
      <c r="CK96" s="79"/>
      <c r="CL96" s="79"/>
      <c r="CM96" s="79"/>
      <c r="CN96" s="79"/>
      <c r="CO96" s="79"/>
      <c r="CP96" s="79"/>
      <c r="CQ96" s="79"/>
      <c r="CR96" s="79"/>
      <c r="CS96" s="79"/>
      <c r="CT96" s="79"/>
      <c r="CU96" s="79"/>
      <c r="CV96" s="79"/>
      <c r="CW96" s="79"/>
      <c r="CX96" s="79"/>
      <c r="CY96" s="79"/>
      <c r="CZ96" s="79"/>
      <c r="DA96" s="79"/>
      <c r="DB96" s="79"/>
      <c r="DC96" s="79"/>
      <c r="DD96" s="79"/>
      <c r="DE96" s="79"/>
      <c r="DF96" s="79"/>
      <c r="DG96" s="79"/>
      <c r="DH96" s="79"/>
      <c r="DI96" s="79"/>
      <c r="DJ96" s="79"/>
      <c r="DK96" s="79"/>
      <c r="DL96" s="79"/>
      <c r="DM96" s="79"/>
      <c r="DN96" s="79"/>
      <c r="DO96" s="79"/>
      <c r="DP96" s="79"/>
      <c r="DQ96" s="79"/>
      <c r="DR96" s="79"/>
      <c r="DS96" s="79"/>
      <c r="DT96" s="79"/>
      <c r="DU96" s="79"/>
      <c r="DV96" s="79"/>
      <c r="DW96" s="79"/>
      <c r="DX96" s="79"/>
      <c r="DY96" s="79"/>
      <c r="DZ96" s="79"/>
      <c r="EA96" s="79"/>
      <c r="EB96" s="79"/>
      <c r="EC96" s="79"/>
      <c r="ED96" s="79"/>
      <c r="EE96" s="79"/>
      <c r="EF96" s="79"/>
      <c r="EG96" s="79"/>
      <c r="EH96" s="79"/>
      <c r="EI96" s="79"/>
      <c r="EJ96" s="79"/>
      <c r="EK96" s="79"/>
      <c r="EL96" s="79"/>
      <c r="EM96" s="79"/>
      <c r="EN96" s="79"/>
      <c r="EO96" s="79"/>
      <c r="EP96" s="79"/>
      <c r="EQ96" s="79"/>
      <c r="ER96" s="79"/>
      <c r="ES96" s="79"/>
      <c r="ET96" s="79"/>
      <c r="EU96" s="79"/>
      <c r="EV96" s="79"/>
      <c r="EW96" s="79"/>
      <c r="EX96" s="79"/>
      <c r="EY96" s="79"/>
      <c r="EZ96" s="79"/>
      <c r="FA96" s="79"/>
      <c r="FB96" s="79"/>
      <c r="FC96" s="79"/>
      <c r="FD96" s="79"/>
      <c r="FE96" s="79"/>
      <c r="FF96" s="79"/>
      <c r="FG96" s="79"/>
      <c r="FH96" s="79"/>
      <c r="FI96" s="79"/>
      <c r="FJ96" s="79"/>
      <c r="FK96" s="79"/>
      <c r="FL96" s="79"/>
      <c r="FM96" s="79"/>
      <c r="FN96" s="79"/>
      <c r="FO96" s="79"/>
      <c r="FP96" s="79"/>
      <c r="FQ96" s="79"/>
      <c r="FR96" s="79"/>
      <c r="FS96" s="79"/>
      <c r="FT96" s="79"/>
      <c r="FU96" s="79"/>
      <c r="FV96" s="79"/>
      <c r="FW96" s="79"/>
      <c r="FX96" s="79">
        <v>12</v>
      </c>
      <c r="FY96" s="79">
        <v>0</v>
      </c>
      <c r="FZ96" s="41"/>
      <c r="GA96" s="34"/>
      <c r="GB96" s="34"/>
    </row>
    <row r="97" spans="1:184" x14ac:dyDescent="0.25">
      <c r="A97" t="s">
        <v>186</v>
      </c>
      <c r="B97" t="s">
        <v>236</v>
      </c>
      <c r="C97" t="s">
        <v>2</v>
      </c>
      <c r="D97" t="s">
        <v>202</v>
      </c>
      <c r="E97" t="s">
        <v>210</v>
      </c>
      <c r="F97" t="s">
        <v>182</v>
      </c>
      <c r="G97" t="s">
        <v>1</v>
      </c>
      <c r="H97" s="79">
        <v>2277</v>
      </c>
      <c r="I97" s="79">
        <v>0.93397051095962524</v>
      </c>
      <c r="J97" s="79">
        <v>0.81711167097091675</v>
      </c>
      <c r="K97" s="79">
        <v>0.76236367225646973</v>
      </c>
      <c r="L97" s="79">
        <v>0.74101334810256958</v>
      </c>
      <c r="M97" s="79">
        <v>0.74941962957382202</v>
      </c>
      <c r="N97" s="79">
        <v>0.84742271900177002</v>
      </c>
      <c r="O97" s="79">
        <v>0.95561498403549194</v>
      </c>
      <c r="P97" s="79">
        <v>1.1198623180389404</v>
      </c>
      <c r="Q97" s="79">
        <v>1.0931462049484253</v>
      </c>
      <c r="R97" s="79">
        <v>1.122356653213501</v>
      </c>
      <c r="S97" s="79">
        <v>1.1249440908432007</v>
      </c>
      <c r="T97" s="79">
        <v>1.0969605445861816</v>
      </c>
      <c r="U97" s="79">
        <v>1.1261723041534424</v>
      </c>
      <c r="V97" s="79">
        <v>1.1332671642303467</v>
      </c>
      <c r="W97" s="79">
        <v>1.1656258106231689</v>
      </c>
      <c r="X97" s="79">
        <v>1.2175416946411133</v>
      </c>
      <c r="Y97" s="79">
        <v>1.3274669647216797</v>
      </c>
      <c r="Z97" s="79">
        <v>1.4070879220962524</v>
      </c>
      <c r="AA97" s="79">
        <v>1.5076475143432617</v>
      </c>
      <c r="AB97" s="79">
        <v>1.6100733280181885</v>
      </c>
      <c r="AC97" s="79">
        <v>1.6564092636108398</v>
      </c>
      <c r="AD97" s="79">
        <v>1.5341174602508545</v>
      </c>
      <c r="AE97" s="79">
        <v>1.3106518983840942</v>
      </c>
      <c r="AF97" s="79">
        <v>1.0952762365341187</v>
      </c>
      <c r="AG97" s="79">
        <v>-0.12173996120691299</v>
      </c>
      <c r="AH97" s="79">
        <v>-6.5906420350074768E-2</v>
      </c>
      <c r="AI97" s="79">
        <v>-5.5048871785402298E-2</v>
      </c>
      <c r="AJ97" s="79">
        <v>-1.5462553128600121E-2</v>
      </c>
      <c r="AK97" s="79">
        <v>-7.8680738806724548E-3</v>
      </c>
      <c r="AL97" s="79">
        <v>-2.7860820293426514E-2</v>
      </c>
      <c r="AM97" s="79">
        <v>-7.5911760330200195E-2</v>
      </c>
      <c r="AN97" s="79">
        <v>-1.6782365739345551E-2</v>
      </c>
      <c r="AO97" s="79">
        <v>1.0581398382782936E-3</v>
      </c>
      <c r="AP97" s="79">
        <v>1.8492063507437706E-2</v>
      </c>
      <c r="AQ97" s="79">
        <v>3.973110020160675E-2</v>
      </c>
      <c r="AR97" s="79">
        <v>-1.9681433215737343E-2</v>
      </c>
      <c r="AS97" s="79">
        <v>-9.129844605922699E-3</v>
      </c>
      <c r="AT97" s="79">
        <v>-4.1046194732189178E-2</v>
      </c>
      <c r="AU97" s="79">
        <v>-5.0354093313217163E-2</v>
      </c>
      <c r="AV97" s="79">
        <v>-2.5772277265787125E-2</v>
      </c>
      <c r="AW97" s="79">
        <v>-3.1171210575848818E-3</v>
      </c>
      <c r="AX97" s="79">
        <v>-2.9132349416613579E-2</v>
      </c>
      <c r="AY97" s="79">
        <v>-3.9816718548536301E-2</v>
      </c>
      <c r="AZ97" s="79">
        <v>-6.1059623956680298E-2</v>
      </c>
      <c r="BA97" s="79">
        <v>-0.13557714223861694</v>
      </c>
      <c r="BB97" s="79">
        <v>-0.15031315386295319</v>
      </c>
      <c r="BC97" s="79">
        <v>-0.17234334349632263</v>
      </c>
      <c r="BD97" s="79">
        <v>-0.18548522889614105</v>
      </c>
      <c r="BE97" s="79">
        <v>-7.7146969735622406E-2</v>
      </c>
      <c r="BF97" s="79">
        <v>-3.5352371633052826E-2</v>
      </c>
      <c r="BG97" s="79">
        <v>-2.6534106582403183E-2</v>
      </c>
      <c r="BH97" s="79">
        <v>8.4428256377577782E-3</v>
      </c>
      <c r="BI97" s="79">
        <v>1.5070172026753426E-2</v>
      </c>
      <c r="BJ97" s="79">
        <v>-5.1045144209638238E-4</v>
      </c>
      <c r="BK97" s="79">
        <v>-4.5286081731319427E-2</v>
      </c>
      <c r="BL97" s="79">
        <v>1.6805101186037064E-2</v>
      </c>
      <c r="BM97" s="79">
        <v>3.3701557666063309E-2</v>
      </c>
      <c r="BN97" s="79">
        <v>7.5401544570922852E-2</v>
      </c>
      <c r="BO97" s="79">
        <v>0.10650712251663208</v>
      </c>
      <c r="BP97" s="79">
        <v>4.8704139888286591E-2</v>
      </c>
      <c r="BQ97" s="79">
        <v>6.032281368970871E-2</v>
      </c>
      <c r="BR97" s="79">
        <v>2.8673857450485229E-2</v>
      </c>
      <c r="BS97" s="79">
        <v>2.0106758922338486E-2</v>
      </c>
      <c r="BT97" s="79">
        <v>4.3922595679759979E-2</v>
      </c>
      <c r="BU97" s="79">
        <v>6.8147368729114532E-2</v>
      </c>
      <c r="BV97" s="79">
        <v>4.1661318391561508E-2</v>
      </c>
      <c r="BW97" s="79">
        <v>3.1069008633494377E-2</v>
      </c>
      <c r="BX97" s="79">
        <v>1.0093478485941887E-2</v>
      </c>
      <c r="BY97" s="79">
        <v>-5.8438204228878021E-2</v>
      </c>
      <c r="BZ97" s="79">
        <v>-8.9153751730918884E-2</v>
      </c>
      <c r="CA97" s="79">
        <v>-0.11700998991727829</v>
      </c>
      <c r="CB97" s="79">
        <v>-0.13275998830795288</v>
      </c>
      <c r="CC97" s="79">
        <v>-4.6262003481388092E-2</v>
      </c>
      <c r="CD97" s="79">
        <v>-1.4190728776156902E-2</v>
      </c>
      <c r="CE97" s="79">
        <v>-6.7848684266209602E-3</v>
      </c>
      <c r="CF97" s="79">
        <v>2.4999618530273438E-2</v>
      </c>
      <c r="CG97" s="79">
        <v>3.0957130715250969E-2</v>
      </c>
      <c r="CH97" s="79">
        <v>1.8432330340147018E-2</v>
      </c>
      <c r="CI97" s="79">
        <v>-2.407483197748661E-2</v>
      </c>
      <c r="CJ97" s="79">
        <v>4.0067676454782486E-2</v>
      </c>
      <c r="CK97" s="79">
        <v>5.6310292333364487E-2</v>
      </c>
      <c r="CL97" s="79">
        <v>0.11481688171625137</v>
      </c>
      <c r="CM97" s="79">
        <v>0.1527559906244278</v>
      </c>
      <c r="CN97" s="79">
        <v>9.6067778766155243E-2</v>
      </c>
      <c r="CO97" s="79">
        <v>0.10842551290988922</v>
      </c>
      <c r="CP97" s="79">
        <v>7.6961755752563477E-2</v>
      </c>
      <c r="CQ97" s="79">
        <v>6.8907730281352997E-2</v>
      </c>
      <c r="CR97" s="79">
        <v>9.2193052172660828E-2</v>
      </c>
      <c r="CS97" s="79">
        <v>0.11750493198633194</v>
      </c>
      <c r="CT97" s="79">
        <v>9.0692795813083649E-2</v>
      </c>
      <c r="CU97" s="79">
        <v>8.0164246261119843E-2</v>
      </c>
      <c r="CV97" s="79">
        <v>5.9373900294303894E-2</v>
      </c>
      <c r="CW97" s="79">
        <v>-5.0120106898248196E-3</v>
      </c>
      <c r="CX97" s="79">
        <v>-4.679492861032486E-2</v>
      </c>
      <c r="CY97" s="79">
        <v>-7.868628203868866E-2</v>
      </c>
      <c r="CZ97" s="79">
        <v>-9.6242651343345642E-2</v>
      </c>
      <c r="DA97" s="79">
        <v>-1.5377035364508629E-2</v>
      </c>
      <c r="DB97" s="79">
        <v>6.9709131494164467E-3</v>
      </c>
      <c r="DC97" s="79">
        <v>1.2964369729161263E-2</v>
      </c>
      <c r="DD97" s="79">
        <v>4.1556410491466522E-2</v>
      </c>
      <c r="DE97" s="79">
        <v>4.6844091266393661E-2</v>
      </c>
      <c r="DF97" s="79">
        <v>3.7375111132860184E-2</v>
      </c>
      <c r="DG97" s="79">
        <v>-2.863582456484437E-3</v>
      </c>
      <c r="DH97" s="79">
        <v>6.3330255448818207E-2</v>
      </c>
      <c r="DI97" s="79">
        <v>7.8919023275375366E-2</v>
      </c>
      <c r="DJ97" s="79">
        <v>0.1542322188615799</v>
      </c>
      <c r="DK97" s="79">
        <v>0.19900485873222351</v>
      </c>
      <c r="DL97" s="79">
        <v>0.14343142509460449</v>
      </c>
      <c r="DM97" s="79">
        <v>0.15652821958065033</v>
      </c>
      <c r="DN97" s="79">
        <v>0.12524965405464172</v>
      </c>
      <c r="DO97" s="79">
        <v>0.11770869791507721</v>
      </c>
      <c r="DP97" s="79">
        <v>0.14046351611614227</v>
      </c>
      <c r="DQ97" s="79">
        <v>0.16686250269412994</v>
      </c>
      <c r="DR97" s="79">
        <v>0.13972426950931549</v>
      </c>
      <c r="DS97" s="79">
        <v>0.12925948202610016</v>
      </c>
      <c r="DT97" s="79">
        <v>0.10865432024002075</v>
      </c>
      <c r="DU97" s="79">
        <v>4.8414185643196106E-2</v>
      </c>
      <c r="DV97" s="79">
        <v>-4.4361073523759842E-3</v>
      </c>
      <c r="DW97" s="79">
        <v>-4.036257416009903E-2</v>
      </c>
      <c r="DX97" s="79">
        <v>-5.9725310653448105E-2</v>
      </c>
      <c r="DY97" s="79">
        <v>2.921595424413681E-2</v>
      </c>
      <c r="DZ97" s="79">
        <v>3.7524964660406113E-2</v>
      </c>
      <c r="EA97" s="79">
        <v>4.1479133069515228E-2</v>
      </c>
      <c r="EB97" s="79">
        <v>6.5461792051792145E-2</v>
      </c>
      <c r="EC97" s="79">
        <v>6.9782339036464691E-2</v>
      </c>
      <c r="ED97" s="79">
        <v>6.4725480973720551E-2</v>
      </c>
      <c r="EE97" s="79">
        <v>2.7762092649936676E-2</v>
      </c>
      <c r="EF97" s="79">
        <v>9.6917718648910522E-2</v>
      </c>
      <c r="EG97" s="79">
        <v>0.11156244575977325</v>
      </c>
      <c r="EH97" s="79">
        <v>0.21114170551300049</v>
      </c>
      <c r="EI97" s="79">
        <v>0.26578089594841003</v>
      </c>
      <c r="EJ97" s="79">
        <v>0.21181699633598328</v>
      </c>
      <c r="EK97" s="79">
        <v>0.22598087787628174</v>
      </c>
      <c r="EL97" s="79">
        <v>0.19496971368789673</v>
      </c>
      <c r="EM97" s="79">
        <v>0.18816955387592316</v>
      </c>
      <c r="EN97" s="79">
        <v>0.21015837788581848</v>
      </c>
      <c r="EO97" s="79">
        <v>0.2381269782781601</v>
      </c>
      <c r="EP97" s="79">
        <v>0.21051794290542603</v>
      </c>
      <c r="EQ97" s="79">
        <v>0.20014521479606628</v>
      </c>
      <c r="ER97" s="79">
        <v>0.17980742454528809</v>
      </c>
      <c r="ES97" s="79">
        <v>0.12555313110351563</v>
      </c>
      <c r="ET97" s="79">
        <v>5.6723304092884064E-2</v>
      </c>
      <c r="EU97" s="79">
        <v>1.4970774762332439E-2</v>
      </c>
      <c r="EV97" s="79">
        <v>-7.000066339969635E-3</v>
      </c>
      <c r="EW97" s="79">
        <v>62.425361633300781</v>
      </c>
      <c r="EX97" s="79">
        <v>62.148303985595703</v>
      </c>
      <c r="EY97" s="79">
        <v>60.704395294189453</v>
      </c>
      <c r="EZ97" s="79">
        <v>59.633663177490234</v>
      </c>
      <c r="FA97" s="79">
        <v>58.636562347412109</v>
      </c>
      <c r="FB97" s="79">
        <v>57.996219635009766</v>
      </c>
      <c r="FC97" s="79">
        <v>57.066230773925781</v>
      </c>
      <c r="FD97" s="79">
        <v>56.665565490722656</v>
      </c>
      <c r="FE97" s="79">
        <v>58.049404144287109</v>
      </c>
      <c r="FF97" s="79">
        <v>62.678474426269531</v>
      </c>
      <c r="FG97" s="79">
        <v>67.484992980957031</v>
      </c>
      <c r="FH97" s="79">
        <v>72.529350280761719</v>
      </c>
      <c r="FI97" s="79">
        <v>76.882148742675781</v>
      </c>
      <c r="FJ97" s="79">
        <v>80.415428161621094</v>
      </c>
      <c r="FK97" s="79">
        <v>83.349472045898438</v>
      </c>
      <c r="FL97" s="79">
        <v>85.22137451171875</v>
      </c>
      <c r="FM97" s="79">
        <v>85.363807678222656</v>
      </c>
      <c r="FN97" s="79">
        <v>84.007583618164063</v>
      </c>
      <c r="FO97" s="79">
        <v>81.118003845214844</v>
      </c>
      <c r="FP97" s="79">
        <v>76.597824096679688</v>
      </c>
      <c r="FQ97" s="79">
        <v>72.212257385253906</v>
      </c>
      <c r="FR97" s="79">
        <v>68.732833862304688</v>
      </c>
      <c r="FS97" s="79">
        <v>66.174308776855469</v>
      </c>
      <c r="FT97" s="79">
        <v>64.20062255859375</v>
      </c>
      <c r="FU97" s="79">
        <v>5.342460423707962E-2</v>
      </c>
      <c r="FV97" s="79">
        <v>8.9098900556564331E-2</v>
      </c>
      <c r="FW97" s="79">
        <v>4.6392437070608139E-2</v>
      </c>
      <c r="FX97" s="79">
        <v>328.64999389648438</v>
      </c>
      <c r="FY97" s="79">
        <v>1</v>
      </c>
      <c r="FZ97" s="41"/>
      <c r="GA97" s="34"/>
      <c r="GB97" s="34"/>
    </row>
    <row r="98" spans="1:184" x14ac:dyDescent="0.25">
      <c r="A98" t="s">
        <v>186</v>
      </c>
      <c r="B98" t="s">
        <v>236</v>
      </c>
      <c r="C98" t="s">
        <v>2</v>
      </c>
      <c r="D98" t="s">
        <v>202</v>
      </c>
      <c r="E98" t="s">
        <v>210</v>
      </c>
      <c r="F98" t="s">
        <v>183</v>
      </c>
      <c r="G98" t="s">
        <v>1</v>
      </c>
      <c r="H98" s="79">
        <v>2024</v>
      </c>
      <c r="I98" s="79">
        <v>1.1231925487518311</v>
      </c>
      <c r="J98" s="79">
        <v>0.99782103300094604</v>
      </c>
      <c r="K98" s="79">
        <v>0.91532152891159058</v>
      </c>
      <c r="L98" s="79">
        <v>0.87632352113723755</v>
      </c>
      <c r="M98" s="79">
        <v>0.90683799982070923</v>
      </c>
      <c r="N98" s="79">
        <v>1.0617668628692627</v>
      </c>
      <c r="O98" s="79">
        <v>1.2891874313354492</v>
      </c>
      <c r="P98" s="79">
        <v>1.3416203260421753</v>
      </c>
      <c r="Q98" s="79">
        <v>1.3049395084381104</v>
      </c>
      <c r="R98" s="79">
        <v>1.2837206125259399</v>
      </c>
      <c r="S98" s="79">
        <v>1.2599935531616211</v>
      </c>
      <c r="T98" s="79">
        <v>1.2954567670822144</v>
      </c>
      <c r="U98" s="79">
        <v>1.3741822242736816</v>
      </c>
      <c r="V98" s="79">
        <v>1.3706871271133423</v>
      </c>
      <c r="W98" s="79">
        <v>1.471815824508667</v>
      </c>
      <c r="X98" s="79">
        <v>1.5659090280532837</v>
      </c>
      <c r="Y98" s="79">
        <v>1.7175430059432983</v>
      </c>
      <c r="Z98" s="79">
        <v>1.7869069576263428</v>
      </c>
      <c r="AA98" s="79">
        <v>1.9182196855545044</v>
      </c>
      <c r="AB98" s="79">
        <v>2.0582931041717529</v>
      </c>
      <c r="AC98" s="79">
        <v>2.0569832324981689</v>
      </c>
      <c r="AD98" s="79">
        <v>1.8854116201400757</v>
      </c>
      <c r="AE98" s="79">
        <v>1.6087232828140259</v>
      </c>
      <c r="AF98" s="79">
        <v>1.3319128751754761</v>
      </c>
      <c r="AG98" s="79">
        <v>-0.2379813939332962</v>
      </c>
      <c r="AH98" s="79">
        <v>-0.20247609913349152</v>
      </c>
      <c r="AI98" s="79">
        <v>-0.11905553936958313</v>
      </c>
      <c r="AJ98" s="79">
        <v>-9.3247391283512115E-2</v>
      </c>
      <c r="AK98" s="79">
        <v>-9.6288867294788361E-2</v>
      </c>
      <c r="AL98" s="79">
        <v>-0.15545541048049927</v>
      </c>
      <c r="AM98" s="79">
        <v>-0.12070214003324509</v>
      </c>
      <c r="AN98" s="79">
        <v>-2.3649804294109344E-2</v>
      </c>
      <c r="AO98" s="79">
        <v>-2.7711549773812294E-2</v>
      </c>
      <c r="AP98" s="79">
        <v>-6.852363795042038E-2</v>
      </c>
      <c r="AQ98" s="79">
        <v>-8.1488221883773804E-2</v>
      </c>
      <c r="AR98" s="79">
        <v>-6.3146218657493591E-2</v>
      </c>
      <c r="AS98" s="79">
        <v>-0.17038963735103607</v>
      </c>
      <c r="AT98" s="79">
        <v>-0.17224481701850891</v>
      </c>
      <c r="AU98" s="79">
        <v>-6.4403332769870758E-2</v>
      </c>
      <c r="AV98" s="79">
        <v>-3.3562667667865753E-2</v>
      </c>
      <c r="AW98" s="79">
        <v>-3.2792692072689533E-3</v>
      </c>
      <c r="AX98" s="79">
        <v>-9.280935674905777E-2</v>
      </c>
      <c r="AY98" s="79">
        <v>-4.9745023250579834E-2</v>
      </c>
      <c r="AZ98" s="79">
        <v>5.6915655732154846E-2</v>
      </c>
      <c r="BA98" s="79">
        <v>-0.11208187788724899</v>
      </c>
      <c r="BB98" s="79">
        <v>-8.1079483032226563E-2</v>
      </c>
      <c r="BC98" s="79">
        <v>-8.0562196671962738E-2</v>
      </c>
      <c r="BD98" s="79">
        <v>-0.18368083238601685</v>
      </c>
      <c r="BE98" s="79">
        <v>-0.18369819223880768</v>
      </c>
      <c r="BF98" s="79">
        <v>-0.15572361648082733</v>
      </c>
      <c r="BG98" s="79">
        <v>-8.3989843726158142E-2</v>
      </c>
      <c r="BH98" s="79">
        <v>-6.2063664197921753E-2</v>
      </c>
      <c r="BI98" s="79">
        <v>-6.3631422817707062E-2</v>
      </c>
      <c r="BJ98" s="79">
        <v>-0.10076665878295898</v>
      </c>
      <c r="BK98" s="79">
        <v>-6.8603917956352234E-2</v>
      </c>
      <c r="BL98" s="79">
        <v>1.633245125412941E-2</v>
      </c>
      <c r="BM98" s="79">
        <v>1.2376083061099052E-2</v>
      </c>
      <c r="BN98" s="79">
        <v>-1.9657013937830925E-2</v>
      </c>
      <c r="BO98" s="79">
        <v>-3.8489334285259247E-2</v>
      </c>
      <c r="BP98" s="79">
        <v>-2.1833403035998344E-2</v>
      </c>
      <c r="BQ98" s="79">
        <v>-0.10627873241901398</v>
      </c>
      <c r="BR98" s="79">
        <v>-0.11709143221378326</v>
      </c>
      <c r="BS98" s="79">
        <v>-1.3380964286625385E-2</v>
      </c>
      <c r="BT98" s="79">
        <v>2.0470933988690376E-2</v>
      </c>
      <c r="BU98" s="79">
        <v>5.5925507098436356E-2</v>
      </c>
      <c r="BV98" s="79">
        <v>-3.1756766140460968E-2</v>
      </c>
      <c r="BW98" s="79">
        <v>7.5448593124747276E-3</v>
      </c>
      <c r="BX98" s="79">
        <v>0.11618144810199738</v>
      </c>
      <c r="BY98" s="79">
        <v>-4.2574562132358551E-2</v>
      </c>
      <c r="BZ98" s="79">
        <v>-2.1139811724424362E-2</v>
      </c>
      <c r="CA98" s="79">
        <v>-3.3420462161302567E-2</v>
      </c>
      <c r="CB98" s="79">
        <v>-0.12158194184303284</v>
      </c>
      <c r="CC98" s="79">
        <v>-0.14610180258750916</v>
      </c>
      <c r="CD98" s="79">
        <v>-0.12334297597408295</v>
      </c>
      <c r="CE98" s="79">
        <v>-5.970345064997673E-2</v>
      </c>
      <c r="CF98" s="79">
        <v>-4.0465909987688065E-2</v>
      </c>
      <c r="CG98" s="79">
        <v>-4.1012972593307495E-2</v>
      </c>
      <c r="CH98" s="79">
        <v>-6.288938969373703E-2</v>
      </c>
      <c r="CI98" s="79">
        <v>-3.2520849257707596E-2</v>
      </c>
      <c r="CJ98" s="79">
        <v>4.4024039059877396E-2</v>
      </c>
      <c r="CK98" s="79">
        <v>4.0140654891729355E-2</v>
      </c>
      <c r="CL98" s="79">
        <v>1.4187861233949661E-2</v>
      </c>
      <c r="CM98" s="79">
        <v>-8.708437904715538E-3</v>
      </c>
      <c r="CN98" s="79">
        <v>6.7797298543155193E-3</v>
      </c>
      <c r="CO98" s="79">
        <v>-6.1875719577074051E-2</v>
      </c>
      <c r="CP98" s="79">
        <v>-7.8892365097999573E-2</v>
      </c>
      <c r="CQ98" s="79">
        <v>2.1956974640488625E-2</v>
      </c>
      <c r="CR98" s="79">
        <v>5.7894442230463028E-2</v>
      </c>
      <c r="CS98" s="79">
        <v>9.6930555999279022E-2</v>
      </c>
      <c r="CT98" s="79">
        <v>1.0528068989515305E-2</v>
      </c>
      <c r="CU98" s="79">
        <v>4.7223657369613647E-2</v>
      </c>
      <c r="CV98" s="79">
        <v>0.1572287529706955</v>
      </c>
      <c r="CW98" s="79">
        <v>5.565995816141367E-3</v>
      </c>
      <c r="CX98" s="79">
        <v>2.0374221727252007E-2</v>
      </c>
      <c r="CY98" s="79">
        <v>-7.7024271013215184E-4</v>
      </c>
      <c r="CZ98" s="79">
        <v>-7.8572429716587067E-2</v>
      </c>
      <c r="DA98" s="79">
        <v>-0.10850542038679123</v>
      </c>
      <c r="DB98" s="79">
        <v>-9.0962342917919159E-2</v>
      </c>
      <c r="DC98" s="79">
        <v>-3.5417057573795319E-2</v>
      </c>
      <c r="DD98" s="79">
        <v>-1.8868155777454376E-2</v>
      </c>
      <c r="DE98" s="79">
        <v>-1.8394526094198227E-2</v>
      </c>
      <c r="DF98" s="79">
        <v>-2.5012122467160225E-2</v>
      </c>
      <c r="DG98" s="79">
        <v>3.5622201394289732E-3</v>
      </c>
      <c r="DH98" s="79">
        <v>7.171563059091568E-2</v>
      </c>
      <c r="DI98" s="79">
        <v>6.7905224859714508E-2</v>
      </c>
      <c r="DJ98" s="79">
        <v>4.8032738268375397E-2</v>
      </c>
      <c r="DK98" s="79">
        <v>2.1072458475828171E-2</v>
      </c>
      <c r="DL98" s="79">
        <v>3.5392861813306808E-2</v>
      </c>
      <c r="DM98" s="79">
        <v>-1.7472703009843826E-2</v>
      </c>
      <c r="DN98" s="79">
        <v>-4.0693297982215881E-2</v>
      </c>
      <c r="DO98" s="79">
        <v>5.729491263628006E-2</v>
      </c>
      <c r="DP98" s="79">
        <v>9.5317952334880829E-2</v>
      </c>
      <c r="DQ98" s="79">
        <v>0.13793560862541199</v>
      </c>
      <c r="DR98" s="79">
        <v>5.2812904119491577E-2</v>
      </c>
      <c r="DS98" s="79">
        <v>8.6902454495429993E-2</v>
      </c>
      <c r="DT98" s="79">
        <v>0.19827605783939362</v>
      </c>
      <c r="DU98" s="79">
        <v>5.370655283331871E-2</v>
      </c>
      <c r="DV98" s="79">
        <v>6.1888255178928375E-2</v>
      </c>
      <c r="DW98" s="79">
        <v>3.1879976391792297E-2</v>
      </c>
      <c r="DX98" s="79">
        <v>-3.5562921315431595E-2</v>
      </c>
      <c r="DY98" s="79">
        <v>-5.4222211241722107E-2</v>
      </c>
      <c r="DZ98" s="79">
        <v>-4.4209849089384079E-2</v>
      </c>
      <c r="EA98" s="79">
        <v>-3.5136155202053487E-4</v>
      </c>
      <c r="EB98" s="79">
        <v>1.2315572239458561E-2</v>
      </c>
      <c r="EC98" s="79">
        <v>1.4262920245528221E-2</v>
      </c>
      <c r="ED98" s="79">
        <v>2.9676634818315506E-2</v>
      </c>
      <c r="EE98" s="79">
        <v>5.5660441517829895E-2</v>
      </c>
      <c r="EF98" s="79">
        <v>0.11169788241386414</v>
      </c>
      <c r="EG98" s="79">
        <v>0.10799285769462585</v>
      </c>
      <c r="EH98" s="79">
        <v>9.6899360418319702E-2</v>
      </c>
      <c r="EI98" s="79">
        <v>6.4071342349052429E-2</v>
      </c>
      <c r="EJ98" s="79">
        <v>7.6705679297447205E-2</v>
      </c>
      <c r="EK98" s="79">
        <v>4.663819819688797E-2</v>
      </c>
      <c r="EL98" s="79">
        <v>1.4460089616477489E-2</v>
      </c>
      <c r="EM98" s="79">
        <v>0.10831728577613831</v>
      </c>
      <c r="EN98" s="79">
        <v>0.14935155212879181</v>
      </c>
      <c r="EO98" s="79">
        <v>0.19714038074016571</v>
      </c>
      <c r="EP98" s="79">
        <v>0.11386549472808838</v>
      </c>
      <c r="EQ98" s="79">
        <v>0.14419233798980713</v>
      </c>
      <c r="ER98" s="79">
        <v>0.25754183530807495</v>
      </c>
      <c r="ES98" s="79">
        <v>0.12321387231349945</v>
      </c>
      <c r="ET98" s="79">
        <v>0.12182793021202087</v>
      </c>
      <c r="EU98" s="79">
        <v>7.9021714627742767E-2</v>
      </c>
      <c r="EV98" s="79">
        <v>2.6535980403423309E-2</v>
      </c>
      <c r="EW98" s="79">
        <v>67.236038208007813</v>
      </c>
      <c r="EX98" s="79">
        <v>66.522209167480469</v>
      </c>
      <c r="EY98" s="79">
        <v>65.36151123046875</v>
      </c>
      <c r="EZ98" s="79">
        <v>64.1639404296875</v>
      </c>
      <c r="FA98" s="79">
        <v>62.907062530517578</v>
      </c>
      <c r="FB98" s="79">
        <v>61.955234527587891</v>
      </c>
      <c r="FC98" s="79">
        <v>61.280788421630859</v>
      </c>
      <c r="FD98" s="79">
        <v>60.577369689941406</v>
      </c>
      <c r="FE98" s="79">
        <v>62.609226226806641</v>
      </c>
      <c r="FF98" s="79">
        <v>67.031143188476563</v>
      </c>
      <c r="FG98" s="79">
        <v>71.661575317382813</v>
      </c>
      <c r="FH98" s="79">
        <v>75.80517578125</v>
      </c>
      <c r="FI98" s="79">
        <v>79.526611328125</v>
      </c>
      <c r="FJ98" s="79">
        <v>82.170539855957031</v>
      </c>
      <c r="FK98" s="79">
        <v>84.235847473144531</v>
      </c>
      <c r="FL98" s="79">
        <v>85.391563415527344</v>
      </c>
      <c r="FM98" s="79">
        <v>85.9364013671875</v>
      </c>
      <c r="FN98" s="79">
        <v>85.033737182617188</v>
      </c>
      <c r="FO98" s="79">
        <v>83.652084350585938</v>
      </c>
      <c r="FP98" s="79">
        <v>80.072471618652344</v>
      </c>
      <c r="FQ98" s="79">
        <v>76.075592041015625</v>
      </c>
      <c r="FR98" s="79">
        <v>73.527168273925781</v>
      </c>
      <c r="FS98" s="79">
        <v>71.158935546875</v>
      </c>
      <c r="FT98" s="79">
        <v>69.083045959472656</v>
      </c>
      <c r="FU98" s="79">
        <v>3.966464102268219E-2</v>
      </c>
      <c r="FV98" s="79">
        <v>6.7124038934707642E-2</v>
      </c>
      <c r="FW98" s="79">
        <v>3.7442661821842194E-2</v>
      </c>
      <c r="FX98" s="79">
        <v>229.69999694824219</v>
      </c>
      <c r="FY98" s="79">
        <v>1</v>
      </c>
      <c r="FZ98" s="41"/>
      <c r="GA98" s="34"/>
      <c r="GB98" s="34"/>
    </row>
    <row r="99" spans="1:184" x14ac:dyDescent="0.25">
      <c r="A99" t="s">
        <v>186</v>
      </c>
      <c r="B99" t="s">
        <v>236</v>
      </c>
      <c r="C99" t="s">
        <v>2</v>
      </c>
      <c r="D99" t="s">
        <v>202</v>
      </c>
      <c r="E99" t="s">
        <v>210</v>
      </c>
      <c r="F99" t="s">
        <v>184</v>
      </c>
      <c r="G99" t="s">
        <v>1</v>
      </c>
      <c r="H99" s="79">
        <v>1170</v>
      </c>
      <c r="I99" s="79">
        <v>0.61472439765930176</v>
      </c>
      <c r="J99" s="79">
        <v>0.54746747016906738</v>
      </c>
      <c r="K99" s="79">
        <v>0.48113837838172913</v>
      </c>
      <c r="L99" s="79">
        <v>0.4898357093334198</v>
      </c>
      <c r="M99" s="79">
        <v>0.48753622174263</v>
      </c>
      <c r="N99" s="79">
        <v>0.52534902095794678</v>
      </c>
      <c r="O99" s="79">
        <v>0.65656381845474243</v>
      </c>
      <c r="P99" s="79">
        <v>0.79746633768081665</v>
      </c>
      <c r="Q99" s="79">
        <v>0.72404378652572632</v>
      </c>
      <c r="R99" s="79">
        <v>0.72556644678115845</v>
      </c>
      <c r="S99" s="79">
        <v>0.75745564699172974</v>
      </c>
      <c r="T99" s="79">
        <v>0.77594578266143799</v>
      </c>
      <c r="U99" s="79">
        <v>0.77449697256088257</v>
      </c>
      <c r="V99" s="79">
        <v>0.80349665880203247</v>
      </c>
      <c r="W99" s="79">
        <v>0.84264588356018066</v>
      </c>
      <c r="X99" s="79">
        <v>0.88516485691070557</v>
      </c>
      <c r="Y99" s="79">
        <v>0.96139580011367798</v>
      </c>
      <c r="Z99" s="79">
        <v>1.1014237403869629</v>
      </c>
      <c r="AA99" s="79">
        <v>1.1776156425476074</v>
      </c>
      <c r="AB99" s="79">
        <v>1.2310371398925781</v>
      </c>
      <c r="AC99" s="79">
        <v>1.1972880363464355</v>
      </c>
      <c r="AD99" s="79">
        <v>1.0689690113067627</v>
      </c>
      <c r="AE99" s="79">
        <v>0.89874023199081421</v>
      </c>
      <c r="AF99" s="79">
        <v>0.73214739561080933</v>
      </c>
      <c r="AG99" s="79">
        <v>-4.9972031265497208E-2</v>
      </c>
      <c r="AH99" s="79">
        <v>-4.1724104434251785E-2</v>
      </c>
      <c r="AI99" s="79">
        <v>-8.6641199886798859E-2</v>
      </c>
      <c r="AJ99" s="79">
        <v>-7.13186115026474E-2</v>
      </c>
      <c r="AK99" s="79">
        <v>-6.9200940430164337E-2</v>
      </c>
      <c r="AL99" s="79">
        <v>-0.11466826498508453</v>
      </c>
      <c r="AM99" s="79">
        <v>-0.11848361045122147</v>
      </c>
      <c r="AN99" s="79">
        <v>-3.060457855463028E-2</v>
      </c>
      <c r="AO99" s="79">
        <v>-4.1185721755027771E-2</v>
      </c>
      <c r="AP99" s="79">
        <v>-2.3649092763662338E-2</v>
      </c>
      <c r="AQ99" s="79">
        <v>-1.4137268997728825E-2</v>
      </c>
      <c r="AR99" s="79">
        <v>-3.4922007471323013E-2</v>
      </c>
      <c r="AS99" s="79">
        <v>-2.5039659813046455E-2</v>
      </c>
      <c r="AT99" s="79">
        <v>-2.4163832888007164E-2</v>
      </c>
      <c r="AU99" s="79">
        <v>-3.2838020473718643E-2</v>
      </c>
      <c r="AV99" s="79">
        <v>-5.390562117099762E-3</v>
      </c>
      <c r="AW99" s="79">
        <v>-1.1286155320703983E-2</v>
      </c>
      <c r="AX99" s="79">
        <v>1.4100171625614166E-2</v>
      </c>
      <c r="AY99" s="79">
        <v>-3.9492384530603886E-3</v>
      </c>
      <c r="AZ99" s="79">
        <v>1.5596385113894939E-2</v>
      </c>
      <c r="BA99" s="79">
        <v>-4.1469361633062363E-2</v>
      </c>
      <c r="BB99" s="79">
        <v>-5.6595508009195328E-2</v>
      </c>
      <c r="BC99" s="79">
        <v>-6.8112775683403015E-2</v>
      </c>
      <c r="BD99" s="79">
        <v>-3.8502592593431473E-2</v>
      </c>
      <c r="BE99" s="79">
        <v>-2.5851115584373474E-2</v>
      </c>
      <c r="BF99" s="79">
        <v>-2.0084680989384651E-2</v>
      </c>
      <c r="BG99" s="79">
        <v>-6.3531883060932159E-2</v>
      </c>
      <c r="BH99" s="79">
        <v>-4.571901261806488E-2</v>
      </c>
      <c r="BI99" s="79">
        <v>-4.4803757220506668E-2</v>
      </c>
      <c r="BJ99" s="79">
        <v>-8.6876630783081055E-2</v>
      </c>
      <c r="BK99" s="79">
        <v>-8.702465146780014E-2</v>
      </c>
      <c r="BL99" s="79">
        <v>4.989582157577388E-5</v>
      </c>
      <c r="BM99" s="79">
        <v>-1.2030339799821377E-2</v>
      </c>
      <c r="BN99" s="79">
        <v>2.4369230959564447E-3</v>
      </c>
      <c r="BO99" s="79">
        <v>1.3452614657580853E-2</v>
      </c>
      <c r="BP99" s="79">
        <v>-4.518930334597826E-3</v>
      </c>
      <c r="BQ99" s="79">
        <v>6.4984709024429321E-3</v>
      </c>
      <c r="BR99" s="79">
        <v>7.0547447539865971E-3</v>
      </c>
      <c r="BS99" s="79">
        <v>3.2197153195738792E-3</v>
      </c>
      <c r="BT99" s="79">
        <v>3.1059963628649712E-2</v>
      </c>
      <c r="BU99" s="79">
        <v>2.7173804119229317E-2</v>
      </c>
      <c r="BV99" s="79">
        <v>5.2974071353673935E-2</v>
      </c>
      <c r="BW99" s="79">
        <v>3.6893390119075775E-2</v>
      </c>
      <c r="BX99" s="79">
        <v>5.5378738790750504E-2</v>
      </c>
      <c r="BY99" s="79">
        <v>-2.5751078501343727E-3</v>
      </c>
      <c r="BZ99" s="79">
        <v>-2.1260499954223633E-2</v>
      </c>
      <c r="CA99" s="79">
        <v>-3.598717600107193E-2</v>
      </c>
      <c r="CB99" s="79">
        <v>-1.3819715939462185E-2</v>
      </c>
      <c r="CC99" s="79">
        <v>-9.145042859017849E-3</v>
      </c>
      <c r="CD99" s="79">
        <v>-5.0972825847566128E-3</v>
      </c>
      <c r="CE99" s="79">
        <v>-4.7526445239782333E-2</v>
      </c>
      <c r="CF99" s="79">
        <v>-2.7988811954855919E-2</v>
      </c>
      <c r="CG99" s="79">
        <v>-2.7906341478228569E-2</v>
      </c>
      <c r="CH99" s="79">
        <v>-6.7628234624862671E-2</v>
      </c>
      <c r="CI99" s="79">
        <v>-6.5236270427703857E-2</v>
      </c>
      <c r="CJ99" s="79">
        <v>2.1281091496348381E-2</v>
      </c>
      <c r="CK99" s="79">
        <v>8.1625888124108315E-3</v>
      </c>
      <c r="CL99" s="79">
        <v>2.0504018291831017E-2</v>
      </c>
      <c r="CM99" s="79">
        <v>3.2561283558607101E-2</v>
      </c>
      <c r="CN99" s="79">
        <v>1.6538146883249283E-2</v>
      </c>
      <c r="CO99" s="79">
        <v>2.8341684490442276E-2</v>
      </c>
      <c r="CP99" s="79">
        <v>2.8676636517047882E-2</v>
      </c>
      <c r="CQ99" s="79">
        <v>2.8193194419145584E-2</v>
      </c>
      <c r="CR99" s="79">
        <v>5.6305486708879471E-2</v>
      </c>
      <c r="CS99" s="79">
        <v>5.3811054676771164E-2</v>
      </c>
      <c r="CT99" s="79">
        <v>7.9898014664649963E-2</v>
      </c>
      <c r="CU99" s="79">
        <v>6.5180867910385132E-2</v>
      </c>
      <c r="CV99" s="79">
        <v>8.2931876182556152E-2</v>
      </c>
      <c r="CW99" s="79">
        <v>2.436293289065361E-2</v>
      </c>
      <c r="CX99" s="79">
        <v>3.2124186400324106E-3</v>
      </c>
      <c r="CY99" s="79">
        <v>-1.37370890006423E-2</v>
      </c>
      <c r="CZ99" s="79">
        <v>3.2755678985267878E-3</v>
      </c>
      <c r="DA99" s="79">
        <v>7.5610294006764889E-3</v>
      </c>
      <c r="DB99" s="79">
        <v>9.8901167511940002E-3</v>
      </c>
      <c r="DC99" s="79">
        <v>-3.1521003693342209E-2</v>
      </c>
      <c r="DD99" s="79">
        <v>-1.0258609429001808E-2</v>
      </c>
      <c r="DE99" s="79">
        <v>-1.100892573595047E-2</v>
      </c>
      <c r="DF99" s="79">
        <v>-4.8379838466644287E-2</v>
      </c>
      <c r="DG99" s="79">
        <v>-4.3447889387607574E-2</v>
      </c>
      <c r="DH99" s="79">
        <v>4.2512286454439163E-2</v>
      </c>
      <c r="DI99" s="79">
        <v>2.8355518355965614E-2</v>
      </c>
      <c r="DJ99" s="79">
        <v>3.8571111857891083E-2</v>
      </c>
      <c r="DK99" s="79">
        <v>5.1669951528310776E-2</v>
      </c>
      <c r="DL99" s="79">
        <v>3.7595223635435104E-2</v>
      </c>
      <c r="DM99" s="79">
        <v>5.018489807844162E-2</v>
      </c>
      <c r="DN99" s="79">
        <v>5.0298526883125305E-2</v>
      </c>
      <c r="DO99" s="79">
        <v>5.3166672587394714E-2</v>
      </c>
      <c r="DP99" s="79">
        <v>8.1551007926464081E-2</v>
      </c>
      <c r="DQ99" s="79">
        <v>8.044830709695816E-2</v>
      </c>
      <c r="DR99" s="79">
        <v>0.10682196170091629</v>
      </c>
      <c r="DS99" s="79">
        <v>9.3468345701694489E-2</v>
      </c>
      <c r="DT99" s="79">
        <v>0.1104850098490715</v>
      </c>
      <c r="DU99" s="79">
        <v>5.1300972700119019E-2</v>
      </c>
      <c r="DV99" s="79">
        <v>2.7685338631272316E-2</v>
      </c>
      <c r="DW99" s="79">
        <v>8.5129998624324799E-3</v>
      </c>
      <c r="DX99" s="79">
        <v>2.0370852202177048E-2</v>
      </c>
      <c r="DY99" s="79">
        <v>3.168194368481636E-2</v>
      </c>
      <c r="DZ99" s="79">
        <v>3.1529542058706284E-2</v>
      </c>
      <c r="EA99" s="79">
        <v>-8.4116887301206589E-3</v>
      </c>
      <c r="EB99" s="79">
        <v>1.5340985730290413E-2</v>
      </c>
      <c r="EC99" s="79">
        <v>1.3388258405029774E-2</v>
      </c>
      <c r="ED99" s="79">
        <v>-2.0588207989931107E-2</v>
      </c>
      <c r="EE99" s="79">
        <v>-1.1988929472863674E-2</v>
      </c>
      <c r="EF99" s="79">
        <v>7.316676527261734E-2</v>
      </c>
      <c r="EG99" s="79">
        <v>5.7510897517204285E-2</v>
      </c>
      <c r="EH99" s="79">
        <v>6.4657129347324371E-2</v>
      </c>
      <c r="EI99" s="79">
        <v>7.9259835183620453E-2</v>
      </c>
      <c r="EJ99" s="79">
        <v>6.7998297512531281E-2</v>
      </c>
      <c r="EK99" s="79">
        <v>8.1723026931285858E-2</v>
      </c>
      <c r="EL99" s="79">
        <v>8.1517107784748077E-2</v>
      </c>
      <c r="EM99" s="79">
        <v>8.922441303730011E-2</v>
      </c>
      <c r="EN99" s="79">
        <v>0.1180015355348587</v>
      </c>
      <c r="EO99" s="79">
        <v>0.11890826374292374</v>
      </c>
      <c r="EP99" s="79">
        <v>0.14569585025310516</v>
      </c>
      <c r="EQ99" s="79">
        <v>0.13431097567081451</v>
      </c>
      <c r="ER99" s="79">
        <v>0.15026736259460449</v>
      </c>
      <c r="ES99" s="79">
        <v>9.0195223689079285E-2</v>
      </c>
      <c r="ET99" s="79">
        <v>6.302034854888916E-2</v>
      </c>
      <c r="EU99" s="79">
        <v>4.0638595819473267E-2</v>
      </c>
      <c r="EV99" s="79">
        <v>4.5053727924823761E-2</v>
      </c>
      <c r="EW99" s="79">
        <v>63.852180480957031</v>
      </c>
      <c r="EX99" s="79">
        <v>63.044902801513672</v>
      </c>
      <c r="EY99" s="79">
        <v>62.209739685058594</v>
      </c>
      <c r="EZ99" s="79">
        <v>61.241092681884766</v>
      </c>
      <c r="FA99" s="79">
        <v>60.14056396484375</v>
      </c>
      <c r="FB99" s="79">
        <v>59.354526519775391</v>
      </c>
      <c r="FC99" s="79">
        <v>58.688671112060547</v>
      </c>
      <c r="FD99" s="79">
        <v>58.246971130371094</v>
      </c>
      <c r="FE99" s="79">
        <v>60.82745361328125</v>
      </c>
      <c r="FF99" s="79">
        <v>66.550453186035156</v>
      </c>
      <c r="FG99" s="79">
        <v>71.185333251953125</v>
      </c>
      <c r="FH99" s="79">
        <v>75.007865905761719</v>
      </c>
      <c r="FI99" s="79">
        <v>77.914093017578125</v>
      </c>
      <c r="FJ99" s="79">
        <v>80.271469116210938</v>
      </c>
      <c r="FK99" s="79">
        <v>82.395790100097656</v>
      </c>
      <c r="FL99" s="79">
        <v>84.165298461914063</v>
      </c>
      <c r="FM99" s="79">
        <v>85.002166748046875</v>
      </c>
      <c r="FN99" s="79">
        <v>85.200065612792969</v>
      </c>
      <c r="FO99" s="79">
        <v>83.331298828125</v>
      </c>
      <c r="FP99" s="79">
        <v>78.388252258300781</v>
      </c>
      <c r="FQ99" s="79">
        <v>72.585762023925781</v>
      </c>
      <c r="FR99" s="79">
        <v>69.249839782714844</v>
      </c>
      <c r="FS99" s="79">
        <v>67.587684631347656</v>
      </c>
      <c r="FT99" s="79">
        <v>65.98126220703125</v>
      </c>
      <c r="FU99" s="79">
        <v>2.7738513424992561E-2</v>
      </c>
      <c r="FV99" s="79">
        <v>4.3803274631500244E-2</v>
      </c>
      <c r="FW99" s="79">
        <v>2.5791848078370094E-2</v>
      </c>
      <c r="FX99" s="79">
        <v>166.69999694824219</v>
      </c>
      <c r="FY99" s="79">
        <v>1</v>
      </c>
      <c r="FZ99" s="41"/>
      <c r="GA99" s="34"/>
      <c r="GB99" s="34"/>
    </row>
    <row r="100" spans="1:184" x14ac:dyDescent="0.25">
      <c r="A100" t="s">
        <v>186</v>
      </c>
      <c r="B100" t="s">
        <v>236</v>
      </c>
      <c r="C100" t="s">
        <v>2</v>
      </c>
      <c r="D100" t="s">
        <v>202</v>
      </c>
      <c r="E100" t="s">
        <v>210</v>
      </c>
      <c r="F100" t="s">
        <v>185</v>
      </c>
      <c r="G100" t="s">
        <v>1</v>
      </c>
      <c r="H100" s="79">
        <v>500</v>
      </c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E100" s="79"/>
      <c r="BF100" s="79"/>
      <c r="BG100" s="79"/>
      <c r="BH100" s="79"/>
      <c r="BI100" s="79"/>
      <c r="BJ100" s="79"/>
      <c r="BK100" s="79"/>
      <c r="BL100" s="79"/>
      <c r="BM100" s="79"/>
      <c r="BN100" s="79"/>
      <c r="BO100" s="79"/>
      <c r="BP100" s="79"/>
      <c r="BQ100" s="79"/>
      <c r="BR100" s="79"/>
      <c r="BS100" s="79"/>
      <c r="BT100" s="79"/>
      <c r="BU100" s="79"/>
      <c r="BV100" s="79"/>
      <c r="BW100" s="79"/>
      <c r="BX100" s="79"/>
      <c r="BY100" s="79"/>
      <c r="BZ100" s="79"/>
      <c r="CA100" s="79"/>
      <c r="CB100" s="79"/>
      <c r="CC100" s="79"/>
      <c r="CD100" s="79"/>
      <c r="CE100" s="79"/>
      <c r="CF100" s="79"/>
      <c r="CG100" s="79"/>
      <c r="CH100" s="79"/>
      <c r="CI100" s="79"/>
      <c r="CJ100" s="79"/>
      <c r="CK100" s="79"/>
      <c r="CL100" s="79"/>
      <c r="CM100" s="79"/>
      <c r="CN100" s="79"/>
      <c r="CO100" s="79"/>
      <c r="CP100" s="79"/>
      <c r="CQ100" s="79"/>
      <c r="CR100" s="79"/>
      <c r="CS100" s="79"/>
      <c r="CT100" s="79"/>
      <c r="CU100" s="79"/>
      <c r="CV100" s="79"/>
      <c r="CW100" s="79"/>
      <c r="CX100" s="79"/>
      <c r="CY100" s="79"/>
      <c r="CZ100" s="79"/>
      <c r="DA100" s="79"/>
      <c r="DB100" s="79"/>
      <c r="DC100" s="79"/>
      <c r="DD100" s="79"/>
      <c r="DE100" s="79"/>
      <c r="DF100" s="79"/>
      <c r="DG100" s="79"/>
      <c r="DH100" s="79"/>
      <c r="DI100" s="79"/>
      <c r="DJ100" s="79"/>
      <c r="DK100" s="79"/>
      <c r="DL100" s="79"/>
      <c r="DM100" s="79"/>
      <c r="DN100" s="79"/>
      <c r="DO100" s="79"/>
      <c r="DP100" s="79"/>
      <c r="DQ100" s="79"/>
      <c r="DR100" s="79"/>
      <c r="DS100" s="79"/>
      <c r="DT100" s="79"/>
      <c r="DU100" s="79"/>
      <c r="DV100" s="79"/>
      <c r="DW100" s="79"/>
      <c r="DX100" s="79"/>
      <c r="DY100" s="79"/>
      <c r="DZ100" s="79"/>
      <c r="EA100" s="79"/>
      <c r="EB100" s="79"/>
      <c r="EC100" s="79"/>
      <c r="ED100" s="79"/>
      <c r="EE100" s="79"/>
      <c r="EF100" s="79"/>
      <c r="EG100" s="79"/>
      <c r="EH100" s="79"/>
      <c r="EI100" s="79"/>
      <c r="EJ100" s="79"/>
      <c r="EK100" s="79"/>
      <c r="EL100" s="79"/>
      <c r="EM100" s="79"/>
      <c r="EN100" s="79"/>
      <c r="EO100" s="79"/>
      <c r="EP100" s="79"/>
      <c r="EQ100" s="79"/>
      <c r="ER100" s="79"/>
      <c r="ES100" s="79"/>
      <c r="ET100" s="79"/>
      <c r="EU100" s="79"/>
      <c r="EV100" s="79"/>
      <c r="EW100" s="79"/>
      <c r="EX100" s="79"/>
      <c r="EY100" s="79"/>
      <c r="EZ100" s="79"/>
      <c r="FA100" s="79"/>
      <c r="FB100" s="79"/>
      <c r="FC100" s="79"/>
      <c r="FD100" s="79"/>
      <c r="FE100" s="79"/>
      <c r="FF100" s="79"/>
      <c r="FG100" s="79"/>
      <c r="FH100" s="79"/>
      <c r="FI100" s="79"/>
      <c r="FJ100" s="79"/>
      <c r="FK100" s="79"/>
      <c r="FL100" s="79"/>
      <c r="FM100" s="79"/>
      <c r="FN100" s="79"/>
      <c r="FO100" s="79"/>
      <c r="FP100" s="79"/>
      <c r="FQ100" s="79"/>
      <c r="FR100" s="79"/>
      <c r="FS100" s="79"/>
      <c r="FT100" s="79"/>
      <c r="FU100" s="79"/>
      <c r="FV100" s="79"/>
      <c r="FW100" s="79"/>
      <c r="FX100" s="79">
        <v>52.349998474121094</v>
      </c>
      <c r="FY100" s="79">
        <v>0</v>
      </c>
      <c r="FZ100" s="41"/>
      <c r="GA100" s="34"/>
      <c r="GB100" s="34"/>
    </row>
    <row r="101" spans="1:184" x14ac:dyDescent="0.25">
      <c r="A101" t="s">
        <v>186</v>
      </c>
      <c r="B101" t="s">
        <v>236</v>
      </c>
      <c r="C101" t="s">
        <v>2</v>
      </c>
      <c r="D101" t="s">
        <v>202</v>
      </c>
      <c r="E101" t="s">
        <v>241</v>
      </c>
      <c r="F101" t="s">
        <v>1</v>
      </c>
      <c r="G101" t="s">
        <v>198</v>
      </c>
      <c r="H101" s="79">
        <v>22014</v>
      </c>
      <c r="I101" s="79">
        <v>7.7367115020751953</v>
      </c>
      <c r="J101" s="79">
        <v>6.7516903877258301</v>
      </c>
      <c r="K101" s="79">
        <v>6.2404599189758301</v>
      </c>
      <c r="L101" s="79">
        <v>5.9797177314758301</v>
      </c>
      <c r="M101" s="79">
        <v>5.937746524810791</v>
      </c>
      <c r="N101" s="79">
        <v>6.5333991050720215</v>
      </c>
      <c r="O101" s="79">
        <v>7.7333149909973145</v>
      </c>
      <c r="P101" s="79">
        <v>9.7030744552612305</v>
      </c>
      <c r="Q101" s="79">
        <v>9.6106948852539063</v>
      </c>
      <c r="R101" s="79">
        <v>9.1006689071655273</v>
      </c>
      <c r="S101" s="79">
        <v>8.4299478530883789</v>
      </c>
      <c r="T101" s="79">
        <v>8.1491537094116211</v>
      </c>
      <c r="U101" s="79">
        <v>7.9542560577392578</v>
      </c>
      <c r="V101" s="79">
        <v>7.5401515960693359</v>
      </c>
      <c r="W101" s="79">
        <v>7.4538974761962891</v>
      </c>
      <c r="X101" s="79">
        <v>7.4810152053833008</v>
      </c>
      <c r="Y101" s="79">
        <v>7.5848698616027832</v>
      </c>
      <c r="Z101" s="79">
        <v>8.8730974197387695</v>
      </c>
      <c r="AA101" s="79">
        <v>11.740473747253418</v>
      </c>
      <c r="AB101" s="79">
        <v>13.247543334960938</v>
      </c>
      <c r="AC101" s="79">
        <v>13.383906364440918</v>
      </c>
      <c r="AD101" s="79">
        <v>12.717860221862793</v>
      </c>
      <c r="AE101" s="79">
        <v>11.343017578125</v>
      </c>
      <c r="AF101" s="79">
        <v>9.3044624328613281</v>
      </c>
      <c r="AG101" s="79">
        <v>-0.77336066961288452</v>
      </c>
      <c r="AH101" s="79">
        <v>-0.73372870683670044</v>
      </c>
      <c r="AI101" s="79">
        <v>-0.78695511817932129</v>
      </c>
      <c r="AJ101" s="79">
        <v>-0.87270039319992065</v>
      </c>
      <c r="AK101" s="79">
        <v>-0.75199055671691895</v>
      </c>
      <c r="AL101" s="79">
        <v>-0.65362095832824707</v>
      </c>
      <c r="AM101" s="79">
        <v>-0.76527303457260132</v>
      </c>
      <c r="AN101" s="79">
        <v>-1.1752381324768066</v>
      </c>
      <c r="AO101" s="79">
        <v>-0.60771119594573975</v>
      </c>
      <c r="AP101" s="79">
        <v>-0.33559048175811768</v>
      </c>
      <c r="AQ101" s="79">
        <v>-0.18379759788513184</v>
      </c>
      <c r="AR101" s="79">
        <v>-0.33217298984527588</v>
      </c>
      <c r="AS101" s="79">
        <v>-0.3976389467716217</v>
      </c>
      <c r="AT101" s="79">
        <v>-0.42411792278289795</v>
      </c>
      <c r="AU101" s="79">
        <v>-0.55087685585021973</v>
      </c>
      <c r="AV101" s="79">
        <v>-0.2363874614238739</v>
      </c>
      <c r="AW101" s="79">
        <v>-0.1192336305975914</v>
      </c>
      <c r="AX101" s="79">
        <v>-0.2124350368976593</v>
      </c>
      <c r="AY101" s="79">
        <v>2.9580062255263329E-2</v>
      </c>
      <c r="AZ101" s="79">
        <v>-0.27465009689331055</v>
      </c>
      <c r="BA101" s="79">
        <v>-0.35598662495613098</v>
      </c>
      <c r="BB101" s="79">
        <v>-0.77576249837875366</v>
      </c>
      <c r="BC101" s="79">
        <v>-0.66101264953613281</v>
      </c>
      <c r="BD101" s="79">
        <v>-0.7793123722076416</v>
      </c>
      <c r="BE101" s="79">
        <v>-0.51073551177978516</v>
      </c>
      <c r="BF101" s="79">
        <v>-0.5058208703994751</v>
      </c>
      <c r="BG101" s="79">
        <v>-0.57702964544296265</v>
      </c>
      <c r="BH101" s="79">
        <v>-0.6513020396232605</v>
      </c>
      <c r="BI101" s="79">
        <v>-0.53488761186599731</v>
      </c>
      <c r="BJ101" s="79">
        <v>-0.42893216013908386</v>
      </c>
      <c r="BK101" s="79">
        <v>-0.53777408599853516</v>
      </c>
      <c r="BL101" s="79">
        <v>-0.9047921895980835</v>
      </c>
      <c r="BM101" s="79">
        <v>-0.39348435401916504</v>
      </c>
      <c r="BN101" s="79">
        <v>-8.5781894624233246E-2</v>
      </c>
      <c r="BO101" s="79">
        <v>7.6899483799934387E-2</v>
      </c>
      <c r="BP101" s="79">
        <v>-9.0914145112037659E-2</v>
      </c>
      <c r="BQ101" s="79">
        <v>-0.17527121305465698</v>
      </c>
      <c r="BR101" s="79">
        <v>-0.2601037323474884</v>
      </c>
      <c r="BS101" s="79">
        <v>-0.35336083173751831</v>
      </c>
      <c r="BT101" s="79">
        <v>-8.698582649230957E-2</v>
      </c>
      <c r="BU101" s="79">
        <v>3.8874257355928421E-2</v>
      </c>
      <c r="BV101" s="79">
        <v>-4.0253285318613052E-2</v>
      </c>
      <c r="BW101" s="79">
        <v>0.21731078624725342</v>
      </c>
      <c r="BX101" s="79">
        <v>-5.1311716437339783E-2</v>
      </c>
      <c r="BY101" s="79">
        <v>-0.12674592435359955</v>
      </c>
      <c r="BZ101" s="79">
        <v>-0.52551078796386719</v>
      </c>
      <c r="CA101" s="79">
        <v>-0.37675946950912476</v>
      </c>
      <c r="CB101" s="79">
        <v>-0.49453860521316528</v>
      </c>
      <c r="CC101" s="79">
        <v>-0.32884210348129272</v>
      </c>
      <c r="CD101" s="79">
        <v>-0.34797254204750061</v>
      </c>
      <c r="CE101" s="79">
        <v>-0.43163585662841797</v>
      </c>
      <c r="CF101" s="79">
        <v>-0.49796226620674133</v>
      </c>
      <c r="CG101" s="79">
        <v>-0.38452276587486267</v>
      </c>
      <c r="CH101" s="79">
        <v>-0.27331340312957764</v>
      </c>
      <c r="CI101" s="79">
        <v>-0.38020902872085571</v>
      </c>
      <c r="CJ101" s="79">
        <v>-0.71748208999633789</v>
      </c>
      <c r="CK101" s="79">
        <v>-0.24511146545410156</v>
      </c>
      <c r="CL101" s="79">
        <v>8.7234772741794586E-2</v>
      </c>
      <c r="CM101" s="79">
        <v>0.25745749473571777</v>
      </c>
      <c r="CN101" s="79">
        <v>7.6180987060070038E-2</v>
      </c>
      <c r="CO101" s="79">
        <v>-2.1260013803839684E-2</v>
      </c>
      <c r="CP101" s="79">
        <v>-0.14650800824165344</v>
      </c>
      <c r="CQ101" s="79">
        <v>-0.21656182408332825</v>
      </c>
      <c r="CR101" s="79">
        <v>1.6489293426275253E-2</v>
      </c>
      <c r="CS101" s="79">
        <v>0.14837929606437683</v>
      </c>
      <c r="CT101" s="79">
        <v>7.8999273478984833E-2</v>
      </c>
      <c r="CU101" s="79">
        <v>0.34733250737190247</v>
      </c>
      <c r="CV101" s="79">
        <v>0.10337176918983459</v>
      </c>
      <c r="CW101" s="79">
        <v>3.2025504857301712E-2</v>
      </c>
      <c r="CX101" s="79">
        <v>-0.35218718647956848</v>
      </c>
      <c r="CY101" s="79">
        <v>-0.17988654971122742</v>
      </c>
      <c r="CZ101" s="79">
        <v>-0.29730516672134399</v>
      </c>
      <c r="DA101" s="79">
        <v>-0.14694869518280029</v>
      </c>
      <c r="DB101" s="79">
        <v>-0.19012424349784851</v>
      </c>
      <c r="DC101" s="79">
        <v>-0.28624209761619568</v>
      </c>
      <c r="DD101" s="79">
        <v>-0.34462246298789978</v>
      </c>
      <c r="DE101" s="79">
        <v>-0.23415791988372803</v>
      </c>
      <c r="DF101" s="79">
        <v>-0.11769463121891022</v>
      </c>
      <c r="DG101" s="79">
        <v>-0.22264397144317627</v>
      </c>
      <c r="DH101" s="79">
        <v>-0.53017199039459229</v>
      </c>
      <c r="DI101" s="79">
        <v>-9.673859179019928E-2</v>
      </c>
      <c r="DJ101" s="79">
        <v>0.26025143265724182</v>
      </c>
      <c r="DK101" s="79">
        <v>0.43801549077033997</v>
      </c>
      <c r="DL101" s="79">
        <v>0.24327611923217773</v>
      </c>
      <c r="DM101" s="79">
        <v>0.13275119662284851</v>
      </c>
      <c r="DN101" s="79">
        <v>-3.2912276685237885E-2</v>
      </c>
      <c r="DO101" s="79">
        <v>-7.9762816429138184E-2</v>
      </c>
      <c r="DP101" s="79">
        <v>0.11996441334486008</v>
      </c>
      <c r="DQ101" s="79">
        <v>0.25788432359695435</v>
      </c>
      <c r="DR101" s="79">
        <v>0.19825182855129242</v>
      </c>
      <c r="DS101" s="79">
        <v>0.47735422849655151</v>
      </c>
      <c r="DT101" s="79">
        <v>0.25805526971817017</v>
      </c>
      <c r="DU101" s="79">
        <v>0.19079692661762238</v>
      </c>
      <c r="DV101" s="79">
        <v>-0.17886359989643097</v>
      </c>
      <c r="DW101" s="79">
        <v>1.6986358910799026E-2</v>
      </c>
      <c r="DX101" s="79">
        <v>-0.10007172077894211</v>
      </c>
      <c r="DY101" s="79">
        <v>0.11567648500204086</v>
      </c>
      <c r="DZ101" s="79">
        <v>3.7783637642860413E-2</v>
      </c>
      <c r="EA101" s="79">
        <v>-7.6316595077514648E-2</v>
      </c>
      <c r="EB101" s="79">
        <v>-0.1232241615653038</v>
      </c>
      <c r="EC101" s="79">
        <v>-1.7054978758096695E-2</v>
      </c>
      <c r="ED101" s="79">
        <v>0.1069941520690918</v>
      </c>
      <c r="EE101" s="79">
        <v>4.8549561761319637E-3</v>
      </c>
      <c r="EF101" s="79">
        <v>-0.25972601771354675</v>
      </c>
      <c r="EG101" s="79">
        <v>0.11748827993869781</v>
      </c>
      <c r="EH101" s="79">
        <v>0.51006001234054565</v>
      </c>
      <c r="EI101" s="79">
        <v>0.69871258735656738</v>
      </c>
      <c r="EJ101" s="79">
        <v>0.48453494906425476</v>
      </c>
      <c r="EK101" s="79">
        <v>0.35511890053749084</v>
      </c>
      <c r="EL101" s="79">
        <v>0.13110192120075226</v>
      </c>
      <c r="EM101" s="79">
        <v>0.11775322258472443</v>
      </c>
      <c r="EN101" s="79">
        <v>0.269366055727005</v>
      </c>
      <c r="EO101" s="79">
        <v>0.41599223017692566</v>
      </c>
      <c r="EP101" s="79">
        <v>0.37043359875679016</v>
      </c>
      <c r="EQ101" s="79">
        <v>0.66508495807647705</v>
      </c>
      <c r="ER101" s="79">
        <v>0.48139363527297974</v>
      </c>
      <c r="ES101" s="79">
        <v>0.4200376570224762</v>
      </c>
      <c r="ET101" s="79">
        <v>7.1388140320777893E-2</v>
      </c>
      <c r="EU101" s="79">
        <v>0.30123957991600037</v>
      </c>
      <c r="EV101" s="79">
        <v>0.18470203876495361</v>
      </c>
      <c r="EW101" s="79">
        <v>56.421905517578125</v>
      </c>
      <c r="EX101" s="79">
        <v>55.612285614013672</v>
      </c>
      <c r="EY101" s="79">
        <v>54.817134857177734</v>
      </c>
      <c r="EZ101" s="79">
        <v>54.166023254394531</v>
      </c>
      <c r="FA101" s="79">
        <v>53.687221527099609</v>
      </c>
      <c r="FB101" s="79">
        <v>53.423526763916016</v>
      </c>
      <c r="FC101" s="79">
        <v>53.178924560546875</v>
      </c>
      <c r="FD101" s="79">
        <v>53.484306335449219</v>
      </c>
      <c r="FE101" s="79">
        <v>57.0509033203125</v>
      </c>
      <c r="FF101" s="79">
        <v>61.161289215087891</v>
      </c>
      <c r="FG101" s="79">
        <v>64.665992736816406</v>
      </c>
      <c r="FH101" s="79">
        <v>67.716232299804688</v>
      </c>
      <c r="FI101" s="79">
        <v>70.276824951171875</v>
      </c>
      <c r="FJ101" s="79">
        <v>71.927810668945313</v>
      </c>
      <c r="FK101" s="79">
        <v>73.380668640136719</v>
      </c>
      <c r="FL101" s="79">
        <v>73.487052917480469</v>
      </c>
      <c r="FM101" s="79">
        <v>72.463180541992188</v>
      </c>
      <c r="FN101" s="79">
        <v>69.587020874023438</v>
      </c>
      <c r="FO101" s="79">
        <v>65.512992858886719</v>
      </c>
      <c r="FP101" s="79">
        <v>62.984584808349609</v>
      </c>
      <c r="FQ101" s="79">
        <v>61.146221160888672</v>
      </c>
      <c r="FR101" s="79">
        <v>59.753204345703125</v>
      </c>
      <c r="FS101" s="79">
        <v>58.394905090332031</v>
      </c>
      <c r="FT101" s="79">
        <v>57.427444458007813</v>
      </c>
      <c r="FU101" s="79">
        <v>0.17711456120014191</v>
      </c>
      <c r="FV101" s="79">
        <v>0.17769989371299744</v>
      </c>
      <c r="FW101" s="79">
        <v>0.19705924391746521</v>
      </c>
      <c r="FX101" s="79">
        <v>153.14468383789063</v>
      </c>
      <c r="FY101" s="79">
        <v>1</v>
      </c>
      <c r="FZ101" s="41"/>
      <c r="GA101" s="34"/>
      <c r="GB101" s="34"/>
    </row>
    <row r="102" spans="1:184" x14ac:dyDescent="0.25">
      <c r="A102" t="s">
        <v>186</v>
      </c>
      <c r="B102" t="s">
        <v>236</v>
      </c>
      <c r="C102" t="s">
        <v>2</v>
      </c>
      <c r="D102" t="s">
        <v>202</v>
      </c>
      <c r="E102" t="s">
        <v>241</v>
      </c>
      <c r="F102" t="s">
        <v>1</v>
      </c>
      <c r="G102" t="s">
        <v>200</v>
      </c>
      <c r="H102" s="79">
        <v>3310</v>
      </c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E102" s="79"/>
      <c r="BF102" s="79"/>
      <c r="BG102" s="79"/>
      <c r="BH102" s="79"/>
      <c r="BI102" s="79"/>
      <c r="BJ102" s="79"/>
      <c r="BK102" s="79"/>
      <c r="BL102" s="79"/>
      <c r="BM102" s="79"/>
      <c r="BN102" s="79"/>
      <c r="BO102" s="79"/>
      <c r="BP102" s="79"/>
      <c r="BQ102" s="79"/>
      <c r="BR102" s="79"/>
      <c r="BS102" s="79"/>
      <c r="BT102" s="79"/>
      <c r="BU102" s="79"/>
      <c r="BV102" s="79"/>
      <c r="BW102" s="79"/>
      <c r="BX102" s="79"/>
      <c r="BY102" s="79"/>
      <c r="BZ102" s="79"/>
      <c r="CA102" s="79"/>
      <c r="CB102" s="79"/>
      <c r="CC102" s="79"/>
      <c r="CD102" s="79"/>
      <c r="CE102" s="79"/>
      <c r="CF102" s="79"/>
      <c r="CG102" s="79"/>
      <c r="CH102" s="79"/>
      <c r="CI102" s="79"/>
      <c r="CJ102" s="79"/>
      <c r="CK102" s="79"/>
      <c r="CL102" s="79"/>
      <c r="CM102" s="79"/>
      <c r="CN102" s="79"/>
      <c r="CO102" s="79"/>
      <c r="CP102" s="79"/>
      <c r="CQ102" s="79"/>
      <c r="CR102" s="79"/>
      <c r="CS102" s="79"/>
      <c r="CT102" s="79"/>
      <c r="CU102" s="79"/>
      <c r="CV102" s="79"/>
      <c r="CW102" s="79"/>
      <c r="CX102" s="79"/>
      <c r="CY102" s="79"/>
      <c r="CZ102" s="79"/>
      <c r="DA102" s="79"/>
      <c r="DB102" s="79"/>
      <c r="DC102" s="79"/>
      <c r="DD102" s="79"/>
      <c r="DE102" s="79"/>
      <c r="DF102" s="79"/>
      <c r="DG102" s="79"/>
      <c r="DH102" s="79"/>
      <c r="DI102" s="79"/>
      <c r="DJ102" s="79"/>
      <c r="DK102" s="79"/>
      <c r="DL102" s="79"/>
      <c r="DM102" s="79"/>
      <c r="DN102" s="79"/>
      <c r="DO102" s="79"/>
      <c r="DP102" s="79"/>
      <c r="DQ102" s="79"/>
      <c r="DR102" s="79"/>
      <c r="DS102" s="79"/>
      <c r="DT102" s="79"/>
      <c r="DU102" s="79"/>
      <c r="DV102" s="79"/>
      <c r="DW102" s="79"/>
      <c r="DX102" s="79"/>
      <c r="DY102" s="79"/>
      <c r="DZ102" s="79"/>
      <c r="EA102" s="79"/>
      <c r="EB102" s="79"/>
      <c r="EC102" s="79"/>
      <c r="ED102" s="79"/>
      <c r="EE102" s="79"/>
      <c r="EF102" s="79"/>
      <c r="EG102" s="79"/>
      <c r="EH102" s="79"/>
      <c r="EI102" s="79"/>
      <c r="EJ102" s="79"/>
      <c r="EK102" s="79"/>
      <c r="EL102" s="79"/>
      <c r="EM102" s="79"/>
      <c r="EN102" s="79"/>
      <c r="EO102" s="79"/>
      <c r="EP102" s="79"/>
      <c r="EQ102" s="79"/>
      <c r="ER102" s="79"/>
      <c r="ES102" s="79"/>
      <c r="ET102" s="79"/>
      <c r="EU102" s="79"/>
      <c r="EV102" s="79"/>
      <c r="EW102" s="79"/>
      <c r="EX102" s="79"/>
      <c r="EY102" s="79"/>
      <c r="EZ102" s="79"/>
      <c r="FA102" s="79"/>
      <c r="FB102" s="79"/>
      <c r="FC102" s="79"/>
      <c r="FD102" s="79"/>
      <c r="FE102" s="79"/>
      <c r="FF102" s="79"/>
      <c r="FG102" s="79"/>
      <c r="FH102" s="79"/>
      <c r="FI102" s="79"/>
      <c r="FJ102" s="79"/>
      <c r="FK102" s="79"/>
      <c r="FL102" s="79"/>
      <c r="FM102" s="79"/>
      <c r="FN102" s="79"/>
      <c r="FO102" s="79"/>
      <c r="FP102" s="79"/>
      <c r="FQ102" s="79"/>
      <c r="FR102" s="79"/>
      <c r="FS102" s="79"/>
      <c r="FT102" s="79"/>
      <c r="FU102" s="79"/>
      <c r="FV102" s="79"/>
      <c r="FW102" s="79"/>
      <c r="FX102" s="79">
        <v>34.503009796142578</v>
      </c>
      <c r="FY102" s="79">
        <v>0</v>
      </c>
      <c r="FZ102" s="41"/>
      <c r="GA102" s="34"/>
      <c r="GB102" s="34"/>
    </row>
    <row r="103" spans="1:184" x14ac:dyDescent="0.25">
      <c r="A103" t="s">
        <v>186</v>
      </c>
      <c r="B103" t="s">
        <v>236</v>
      </c>
      <c r="C103" t="s">
        <v>2</v>
      </c>
      <c r="D103" t="s">
        <v>202</v>
      </c>
      <c r="E103" t="s">
        <v>241</v>
      </c>
      <c r="F103" t="s">
        <v>1</v>
      </c>
      <c r="G103" t="s">
        <v>1</v>
      </c>
      <c r="H103" s="79">
        <v>25324</v>
      </c>
      <c r="I103" s="79">
        <v>9.48321533203125</v>
      </c>
      <c r="J103" s="79">
        <v>8.1524572372436523</v>
      </c>
      <c r="K103" s="79">
        <v>7.5019207000732422</v>
      </c>
      <c r="L103" s="79">
        <v>7.1721501350402832</v>
      </c>
      <c r="M103" s="79">
        <v>7.1426668167114258</v>
      </c>
      <c r="N103" s="79">
        <v>7.7435760498046875</v>
      </c>
      <c r="O103" s="79">
        <v>9.2901344299316406</v>
      </c>
      <c r="P103" s="79">
        <v>11.629804611206055</v>
      </c>
      <c r="Q103" s="79">
        <v>11.489408493041992</v>
      </c>
      <c r="R103" s="79">
        <v>10.805831909179688</v>
      </c>
      <c r="S103" s="79">
        <v>10.108531951904297</v>
      </c>
      <c r="T103" s="79">
        <v>9.686039924621582</v>
      </c>
      <c r="U103" s="79">
        <v>9.4986972808837891</v>
      </c>
      <c r="V103" s="79">
        <v>9.0247039794921875</v>
      </c>
      <c r="W103" s="79">
        <v>9.0518827438354492</v>
      </c>
      <c r="X103" s="79">
        <v>9.0988597869873047</v>
      </c>
      <c r="Y103" s="79">
        <v>9.3593902587890625</v>
      </c>
      <c r="Z103" s="79">
        <v>10.748335838317871</v>
      </c>
      <c r="AA103" s="79">
        <v>13.938758850097656</v>
      </c>
      <c r="AB103" s="79">
        <v>15.723169326782227</v>
      </c>
      <c r="AC103" s="79">
        <v>15.86717414855957</v>
      </c>
      <c r="AD103" s="79">
        <v>15.171728134155273</v>
      </c>
      <c r="AE103" s="79">
        <v>13.52849292755127</v>
      </c>
      <c r="AF103" s="79">
        <v>11.161190986633301</v>
      </c>
      <c r="AG103" s="79">
        <v>-1.1232297420501709</v>
      </c>
      <c r="AH103" s="79">
        <v>-1.2137035131454468</v>
      </c>
      <c r="AI103" s="79">
        <v>-1.0624260902404785</v>
      </c>
      <c r="AJ103" s="79">
        <v>-1.0852900743484497</v>
      </c>
      <c r="AK103" s="79">
        <v>-0.77747303247451782</v>
      </c>
      <c r="AL103" s="79">
        <v>-0.74473404884338379</v>
      </c>
      <c r="AM103" s="79">
        <v>-0.9862830638885498</v>
      </c>
      <c r="AN103" s="79">
        <v>-1.1597898006439209</v>
      </c>
      <c r="AO103" s="79">
        <v>-0.58166646957397461</v>
      </c>
      <c r="AP103" s="79">
        <v>-0.38321927189826965</v>
      </c>
      <c r="AQ103" s="79">
        <v>-0.18474763631820679</v>
      </c>
      <c r="AR103" s="79">
        <v>-0.45788195729255676</v>
      </c>
      <c r="AS103" s="79">
        <v>-0.56644743680953979</v>
      </c>
      <c r="AT103" s="79">
        <v>-0.67887622117996216</v>
      </c>
      <c r="AU103" s="79">
        <v>-0.68153828382492065</v>
      </c>
      <c r="AV103" s="79">
        <v>-0.27146756649017334</v>
      </c>
      <c r="AW103" s="79">
        <v>-0.16192463040351868</v>
      </c>
      <c r="AX103" s="79">
        <v>-0.39031299948692322</v>
      </c>
      <c r="AY103" s="79">
        <v>-6.6296324133872986E-2</v>
      </c>
      <c r="AZ103" s="79">
        <v>-0.26798060536384583</v>
      </c>
      <c r="BA103" s="79">
        <v>-0.32332384586334229</v>
      </c>
      <c r="BB103" s="79">
        <v>-0.86431705951690674</v>
      </c>
      <c r="BC103" s="79">
        <v>-0.71058905124664307</v>
      </c>
      <c r="BD103" s="79">
        <v>-0.84010422229766846</v>
      </c>
      <c r="BE103" s="79">
        <v>-0.8088839054107666</v>
      </c>
      <c r="BF103" s="79">
        <v>-0.91854655742645264</v>
      </c>
      <c r="BG103" s="79">
        <v>-0.80297380685806274</v>
      </c>
      <c r="BH103" s="79">
        <v>-0.82994288206100464</v>
      </c>
      <c r="BI103" s="79">
        <v>-0.54301726818084717</v>
      </c>
      <c r="BJ103" s="79">
        <v>-0.50935673713684082</v>
      </c>
      <c r="BK103" s="79">
        <v>-0.73711025714874268</v>
      </c>
      <c r="BL103" s="79">
        <v>-0.87775367498397827</v>
      </c>
      <c r="BM103" s="79">
        <v>-0.329164057970047</v>
      </c>
      <c r="BN103" s="79">
        <v>-8.91462042927742E-2</v>
      </c>
      <c r="BO103" s="79">
        <v>0.10198354721069336</v>
      </c>
      <c r="BP103" s="79">
        <v>-0.20258322358131409</v>
      </c>
      <c r="BQ103" s="79">
        <v>-0.32625505328178406</v>
      </c>
      <c r="BR103" s="79">
        <v>-0.48316577076911926</v>
      </c>
      <c r="BS103" s="79">
        <v>-0.45011082291603088</v>
      </c>
      <c r="BT103" s="79">
        <v>-0.10285782814025879</v>
      </c>
      <c r="BU103" s="79">
        <v>1.2507039122283459E-2</v>
      </c>
      <c r="BV103" s="79">
        <v>-0.19841641187667847</v>
      </c>
      <c r="BW103" s="79">
        <v>0.14417964220046997</v>
      </c>
      <c r="BX103" s="79">
        <v>-3.166477382183075E-2</v>
      </c>
      <c r="BY103" s="79">
        <v>-7.5351081788539886E-2</v>
      </c>
      <c r="BZ103" s="79">
        <v>-0.59453076124191284</v>
      </c>
      <c r="CA103" s="79">
        <v>-0.40596413612365723</v>
      </c>
      <c r="CB103" s="79">
        <v>-0.54029756784439087</v>
      </c>
      <c r="CC103" s="79">
        <v>-0.59116899967193604</v>
      </c>
      <c r="CD103" s="79">
        <v>-0.71412175893783569</v>
      </c>
      <c r="CE103" s="79">
        <v>-0.62327802181243896</v>
      </c>
      <c r="CF103" s="79">
        <v>-0.65309023857116699</v>
      </c>
      <c r="CG103" s="79">
        <v>-0.3806338906288147</v>
      </c>
      <c r="CH103" s="79">
        <v>-0.34633511304855347</v>
      </c>
      <c r="CI103" s="79">
        <v>-0.56453394889831543</v>
      </c>
      <c r="CJ103" s="79">
        <v>-0.68241631984710693</v>
      </c>
      <c r="CK103" s="79">
        <v>-0.15428167581558228</v>
      </c>
      <c r="CL103" s="79">
        <v>0.11452790349721909</v>
      </c>
      <c r="CM103" s="79">
        <v>0.30057269334793091</v>
      </c>
      <c r="CN103" s="79">
        <v>-2.5764107704162598E-2</v>
      </c>
      <c r="CO103" s="79">
        <v>-0.15989856421947479</v>
      </c>
      <c r="CP103" s="79">
        <v>-0.34761732816696167</v>
      </c>
      <c r="CQ103" s="79">
        <v>-0.28982490301132202</v>
      </c>
      <c r="CR103" s="79">
        <v>1.3920750468969345E-2</v>
      </c>
      <c r="CS103" s="79">
        <v>0.13331788778305054</v>
      </c>
      <c r="CT103" s="79">
        <v>-6.5509408712387085E-2</v>
      </c>
      <c r="CU103" s="79">
        <v>0.28995466232299805</v>
      </c>
      <c r="CV103" s="79">
        <v>0.13200685381889343</v>
      </c>
      <c r="CW103" s="79">
        <v>9.6394099295139313E-2</v>
      </c>
      <c r="CX103" s="79">
        <v>-0.40767762064933777</v>
      </c>
      <c r="CY103" s="79">
        <v>-0.19498185813426971</v>
      </c>
      <c r="CZ103" s="79">
        <v>-0.33265233039855957</v>
      </c>
      <c r="DA103" s="79">
        <v>-0.37345406413078308</v>
      </c>
      <c r="DB103" s="79">
        <v>-0.50969696044921875</v>
      </c>
      <c r="DC103" s="79">
        <v>-0.4435822069644928</v>
      </c>
      <c r="DD103" s="79">
        <v>-0.47623759508132935</v>
      </c>
      <c r="DE103" s="79">
        <v>-0.21825052797794342</v>
      </c>
      <c r="DF103" s="79">
        <v>-0.18331348896026611</v>
      </c>
      <c r="DG103" s="79">
        <v>-0.3919576108455658</v>
      </c>
      <c r="DH103" s="79">
        <v>-0.48707893490791321</v>
      </c>
      <c r="DI103" s="79">
        <v>2.0600713789463043E-2</v>
      </c>
      <c r="DJ103" s="79">
        <v>0.31820201873779297</v>
      </c>
      <c r="DK103" s="79">
        <v>0.49916183948516846</v>
      </c>
      <c r="DL103" s="79">
        <v>0.15105500817298889</v>
      </c>
      <c r="DM103" s="79">
        <v>6.4579341560602188E-3</v>
      </c>
      <c r="DN103" s="79">
        <v>-0.21206888556480408</v>
      </c>
      <c r="DO103" s="79">
        <v>-0.12953896820545197</v>
      </c>
      <c r="DP103" s="79">
        <v>0.13069933652877808</v>
      </c>
      <c r="DQ103" s="79">
        <v>0.25412872433662415</v>
      </c>
      <c r="DR103" s="79">
        <v>6.73975870013237E-2</v>
      </c>
      <c r="DS103" s="79">
        <v>0.43572968244552612</v>
      </c>
      <c r="DT103" s="79">
        <v>0.29567849636077881</v>
      </c>
      <c r="DU103" s="79">
        <v>0.26813927292823792</v>
      </c>
      <c r="DV103" s="79">
        <v>-0.2208244651556015</v>
      </c>
      <c r="DW103" s="79">
        <v>1.6000429168343544E-2</v>
      </c>
      <c r="DX103" s="79">
        <v>-0.12500712275505066</v>
      </c>
      <c r="DY103" s="79">
        <v>-5.9108283370733261E-2</v>
      </c>
      <c r="DZ103" s="79">
        <v>-0.2145400196313858</v>
      </c>
      <c r="EA103" s="79">
        <v>-0.18413001298904419</v>
      </c>
      <c r="EB103" s="79">
        <v>-0.22089046239852905</v>
      </c>
      <c r="EC103" s="79">
        <v>1.6205266118049622E-2</v>
      </c>
      <c r="ED103" s="79">
        <v>5.2063830196857452E-2</v>
      </c>
      <c r="EE103" s="79">
        <v>-0.14278480410575867</v>
      </c>
      <c r="EF103" s="79">
        <v>-0.20504280924797058</v>
      </c>
      <c r="EG103" s="79">
        <v>0.27310311794281006</v>
      </c>
      <c r="EH103" s="79">
        <v>0.61227506399154663</v>
      </c>
      <c r="EI103" s="79">
        <v>0.7858930230140686</v>
      </c>
      <c r="EJ103" s="79">
        <v>0.40635374188423157</v>
      </c>
      <c r="EK103" s="79">
        <v>0.24665029346942902</v>
      </c>
      <c r="EL103" s="79">
        <v>-1.6358457505702972E-2</v>
      </c>
      <c r="EM103" s="79">
        <v>0.10188846290111542</v>
      </c>
      <c r="EN103" s="79">
        <v>0.29930904507637024</v>
      </c>
      <c r="EO103" s="79">
        <v>0.42856040596961975</v>
      </c>
      <c r="EP103" s="79">
        <v>0.25929418206214905</v>
      </c>
      <c r="EQ103" s="79">
        <v>0.64620566368103027</v>
      </c>
      <c r="ER103" s="79">
        <v>0.53199434280395508</v>
      </c>
      <c r="ES103" s="79">
        <v>0.51611202955245972</v>
      </c>
      <c r="ET103" s="79">
        <v>4.8961814492940903E-2</v>
      </c>
      <c r="EU103" s="79">
        <v>0.32062533497810364</v>
      </c>
      <c r="EV103" s="79">
        <v>0.1747995913028717</v>
      </c>
      <c r="EW103" s="79">
        <v>56.402851104736328</v>
      </c>
      <c r="EX103" s="79">
        <v>55.631938934326172</v>
      </c>
      <c r="EY103" s="79">
        <v>54.898159027099609</v>
      </c>
      <c r="EZ103" s="79">
        <v>54.204719543457031</v>
      </c>
      <c r="FA103" s="79">
        <v>53.648303985595703</v>
      </c>
      <c r="FB103" s="79">
        <v>53.298774719238281</v>
      </c>
      <c r="FC103" s="79">
        <v>52.972850799560547</v>
      </c>
      <c r="FD103" s="79">
        <v>53.142673492431641</v>
      </c>
      <c r="FE103" s="79">
        <v>56.916458129882813</v>
      </c>
      <c r="FF103" s="79">
        <v>61.147361755371094</v>
      </c>
      <c r="FG103" s="79">
        <v>64.766288757324219</v>
      </c>
      <c r="FH103" s="79">
        <v>67.86773681640625</v>
      </c>
      <c r="FI103" s="79">
        <v>70.48870849609375</v>
      </c>
      <c r="FJ103" s="79">
        <v>72.204544067382813</v>
      </c>
      <c r="FK103" s="79">
        <v>73.649833679199219</v>
      </c>
      <c r="FL103" s="79">
        <v>73.789619445800781</v>
      </c>
      <c r="FM103" s="79">
        <v>72.749015808105469</v>
      </c>
      <c r="FN103" s="79">
        <v>69.859634399414063</v>
      </c>
      <c r="FO103" s="79">
        <v>65.6986083984375</v>
      </c>
      <c r="FP103" s="79">
        <v>63.096290588378906</v>
      </c>
      <c r="FQ103" s="79">
        <v>61.179607391357422</v>
      </c>
      <c r="FR103" s="79">
        <v>59.807537078857422</v>
      </c>
      <c r="FS103" s="79">
        <v>58.457366943359375</v>
      </c>
      <c r="FT103" s="79">
        <v>57.443695068359375</v>
      </c>
      <c r="FU103" s="79">
        <v>0.19468946754932404</v>
      </c>
      <c r="FV103" s="79">
        <v>0.1917785108089447</v>
      </c>
      <c r="FW103" s="79">
        <v>0.21760860085487366</v>
      </c>
      <c r="FX103" s="79">
        <v>187.64768981933594</v>
      </c>
      <c r="FY103" s="79">
        <v>1</v>
      </c>
      <c r="FZ103" s="41"/>
      <c r="GA103" s="34"/>
      <c r="GB103" s="34"/>
    </row>
    <row r="104" spans="1:184" x14ac:dyDescent="0.25">
      <c r="A104" t="s">
        <v>186</v>
      </c>
      <c r="B104" t="s">
        <v>236</v>
      </c>
      <c r="C104" t="s">
        <v>2</v>
      </c>
      <c r="D104" t="s">
        <v>202</v>
      </c>
      <c r="E104" t="s">
        <v>241</v>
      </c>
      <c r="F104" t="s">
        <v>178</v>
      </c>
      <c r="G104" t="s">
        <v>1</v>
      </c>
      <c r="H104" s="79">
        <v>18026</v>
      </c>
      <c r="I104" s="79">
        <v>6.1780109405517578</v>
      </c>
      <c r="J104" s="79">
        <v>5.3363533020019531</v>
      </c>
      <c r="K104" s="79">
        <v>4.9141926765441895</v>
      </c>
      <c r="L104" s="79">
        <v>4.6963844299316406</v>
      </c>
      <c r="M104" s="79">
        <v>4.6722431182861328</v>
      </c>
      <c r="N104" s="79">
        <v>5.2404251098632813</v>
      </c>
      <c r="O104" s="79">
        <v>6.3308200836181641</v>
      </c>
      <c r="P104" s="79">
        <v>8.0785884857177734</v>
      </c>
      <c r="Q104" s="79">
        <v>7.9747581481933594</v>
      </c>
      <c r="R104" s="79">
        <v>7.2777309417724609</v>
      </c>
      <c r="S104" s="79">
        <v>6.5919899940490723</v>
      </c>
      <c r="T104" s="79">
        <v>6.2371892929077148</v>
      </c>
      <c r="U104" s="79">
        <v>6.1840958595275879</v>
      </c>
      <c r="V104" s="79">
        <v>6.0110960006713867</v>
      </c>
      <c r="W104" s="79">
        <v>5.9195160865783691</v>
      </c>
      <c r="X104" s="79">
        <v>5.9321327209472656</v>
      </c>
      <c r="Y104" s="79">
        <v>6.0900001525878906</v>
      </c>
      <c r="Z104" s="79">
        <v>7.0707392692565918</v>
      </c>
      <c r="AA104" s="79">
        <v>9.4762153625488281</v>
      </c>
      <c r="AB104" s="79">
        <v>10.739498138427734</v>
      </c>
      <c r="AC104" s="79">
        <v>10.705949783325195</v>
      </c>
      <c r="AD104" s="79">
        <v>10.198516845703125</v>
      </c>
      <c r="AE104" s="79">
        <v>9.1179618835449219</v>
      </c>
      <c r="AF104" s="79">
        <v>7.4853768348693848</v>
      </c>
      <c r="AG104" s="79">
        <v>-0.92904675006866455</v>
      </c>
      <c r="AH104" s="79">
        <v>-0.87949711084365845</v>
      </c>
      <c r="AI104" s="79">
        <v>-0.73657357692718506</v>
      </c>
      <c r="AJ104" s="79">
        <v>-0.77315127849578857</v>
      </c>
      <c r="AK104" s="79">
        <v>-0.7348703145980835</v>
      </c>
      <c r="AL104" s="79">
        <v>-0.62429553270339966</v>
      </c>
      <c r="AM104" s="79">
        <v>-0.51636004447937012</v>
      </c>
      <c r="AN104" s="79">
        <v>-0.68995100259780884</v>
      </c>
      <c r="AO104" s="79">
        <v>-0.36507523059844971</v>
      </c>
      <c r="AP104" s="79">
        <v>-0.28082340955734253</v>
      </c>
      <c r="AQ104" s="79">
        <v>-0.12592548131942749</v>
      </c>
      <c r="AR104" s="79">
        <v>-0.14561702311038971</v>
      </c>
      <c r="AS104" s="79">
        <v>-0.27342143654823303</v>
      </c>
      <c r="AT104" s="79">
        <v>-0.3130621612071991</v>
      </c>
      <c r="AU104" s="79">
        <v>-0.30472463369369507</v>
      </c>
      <c r="AV104" s="79">
        <v>-0.10040061920881271</v>
      </c>
      <c r="AW104" s="79">
        <v>-5.0693098455667496E-2</v>
      </c>
      <c r="AX104" s="79">
        <v>-0.12741146981716156</v>
      </c>
      <c r="AY104" s="79">
        <v>7.3851067572832108E-3</v>
      </c>
      <c r="AZ104" s="79">
        <v>-0.17869974672794342</v>
      </c>
      <c r="BA104" s="79">
        <v>-0.43045848608016968</v>
      </c>
      <c r="BB104" s="79">
        <v>-0.73551768064498901</v>
      </c>
      <c r="BC104" s="79">
        <v>-0.73521202802658081</v>
      </c>
      <c r="BD104" s="79">
        <v>-0.90111172199249268</v>
      </c>
      <c r="BE104" s="79">
        <v>-0.70407748222351074</v>
      </c>
      <c r="BF104" s="79">
        <v>-0.68732035160064697</v>
      </c>
      <c r="BG104" s="79">
        <v>-0.56460261344909668</v>
      </c>
      <c r="BH104" s="79">
        <v>-0.59185576438903809</v>
      </c>
      <c r="BI104" s="79">
        <v>-0.54206836223602295</v>
      </c>
      <c r="BJ104" s="79">
        <v>-0.42740356922149658</v>
      </c>
      <c r="BK104" s="79">
        <v>-0.32941734790802002</v>
      </c>
      <c r="BL104" s="79">
        <v>-0.48012739419937134</v>
      </c>
      <c r="BM104" s="79">
        <v>-0.18089538812637329</v>
      </c>
      <c r="BN104" s="79">
        <v>-8.776458352804184E-2</v>
      </c>
      <c r="BO104" s="79">
        <v>4.2439226061105728E-2</v>
      </c>
      <c r="BP104" s="79">
        <v>-1.1658092960715294E-2</v>
      </c>
      <c r="BQ104" s="79">
        <v>-0.11402779817581177</v>
      </c>
      <c r="BR104" s="79">
        <v>-0.17999033629894257</v>
      </c>
      <c r="BS104" s="79">
        <v>-0.15261381864547729</v>
      </c>
      <c r="BT104" s="79">
        <v>2.7713023126125336E-2</v>
      </c>
      <c r="BU104" s="79">
        <v>8.0582499504089355E-2</v>
      </c>
      <c r="BV104" s="79">
        <v>1.1578325182199478E-2</v>
      </c>
      <c r="BW104" s="79">
        <v>0.16622212529182434</v>
      </c>
      <c r="BX104" s="79">
        <v>2.5571500882506371E-3</v>
      </c>
      <c r="BY104" s="79">
        <v>-0.22616076469421387</v>
      </c>
      <c r="BZ104" s="79">
        <v>-0.49155482649803162</v>
      </c>
      <c r="CA104" s="79">
        <v>-0.48503655195236206</v>
      </c>
      <c r="CB104" s="79">
        <v>-0.66158366203308105</v>
      </c>
      <c r="CC104" s="79">
        <v>-0.54826444387435913</v>
      </c>
      <c r="CD104" s="79">
        <v>-0.55421930551528931</v>
      </c>
      <c r="CE104" s="79">
        <v>-0.44549605250358582</v>
      </c>
      <c r="CF104" s="79">
        <v>-0.46629106998443604</v>
      </c>
      <c r="CG104" s="79">
        <v>-0.40853428840637207</v>
      </c>
      <c r="CH104" s="79">
        <v>-0.29103678464889526</v>
      </c>
      <c r="CI104" s="79">
        <v>-0.19994136691093445</v>
      </c>
      <c r="CJ104" s="79">
        <v>-0.33480420708656311</v>
      </c>
      <c r="CK104" s="79">
        <v>-5.3332991898059845E-2</v>
      </c>
      <c r="CL104" s="79">
        <v>4.5947380363941193E-2</v>
      </c>
      <c r="CM104" s="79">
        <v>0.15904811024665833</v>
      </c>
      <c r="CN104" s="79">
        <v>8.1121452152729034E-2</v>
      </c>
      <c r="CO104" s="79">
        <v>-3.6322555970400572E-3</v>
      </c>
      <c r="CP104" s="79">
        <v>-8.7825194001197815E-2</v>
      </c>
      <c r="CQ104" s="79">
        <v>-4.7262314707040787E-2</v>
      </c>
      <c r="CR104" s="79">
        <v>0.11644414067268372</v>
      </c>
      <c r="CS104" s="79">
        <v>0.17150357365608215</v>
      </c>
      <c r="CT104" s="79">
        <v>0.10784223675727844</v>
      </c>
      <c r="CU104" s="79">
        <v>0.27623215317726135</v>
      </c>
      <c r="CV104" s="79">
        <v>0.1280951201915741</v>
      </c>
      <c r="CW104" s="79">
        <v>-8.4664769470691681E-2</v>
      </c>
      <c r="CX104" s="79">
        <v>-0.32258689403533936</v>
      </c>
      <c r="CY104" s="79">
        <v>-0.31176578998565674</v>
      </c>
      <c r="CZ104" s="79">
        <v>-0.49568721652030945</v>
      </c>
      <c r="DA104" s="79">
        <v>-0.39245140552520752</v>
      </c>
      <c r="DB104" s="79">
        <v>-0.42111825942993164</v>
      </c>
      <c r="DC104" s="79">
        <v>-0.32638949155807495</v>
      </c>
      <c r="DD104" s="79">
        <v>-0.3407263457775116</v>
      </c>
      <c r="DE104" s="79">
        <v>-0.27500021457672119</v>
      </c>
      <c r="DF104" s="79">
        <v>-0.15467001497745514</v>
      </c>
      <c r="DG104" s="79">
        <v>-7.0465400815010071E-2</v>
      </c>
      <c r="DH104" s="79">
        <v>-0.18948100507259369</v>
      </c>
      <c r="DI104" s="79">
        <v>7.4229404330253601E-2</v>
      </c>
      <c r="DJ104" s="79">
        <v>0.17965933680534363</v>
      </c>
      <c r="DK104" s="79">
        <v>0.27565699815750122</v>
      </c>
      <c r="DL104" s="79">
        <v>0.17390099167823792</v>
      </c>
      <c r="DM104" s="79">
        <v>0.10676328837871552</v>
      </c>
      <c r="DN104" s="79">
        <v>4.3399459682404995E-3</v>
      </c>
      <c r="DO104" s="79">
        <v>5.8089181780815125E-2</v>
      </c>
      <c r="DP104" s="79">
        <v>0.2051752507686615</v>
      </c>
      <c r="DQ104" s="79">
        <v>0.26242464780807495</v>
      </c>
      <c r="DR104" s="79">
        <v>0.20410615205764771</v>
      </c>
      <c r="DS104" s="79">
        <v>0.38624218106269836</v>
      </c>
      <c r="DT104" s="79">
        <v>0.25363308191299438</v>
      </c>
      <c r="DU104" s="79">
        <v>5.6831222027540207E-2</v>
      </c>
      <c r="DV104" s="79">
        <v>-0.15361897647380829</v>
      </c>
      <c r="DW104" s="79">
        <v>-0.13849502801895142</v>
      </c>
      <c r="DX104" s="79">
        <v>-0.32979077100753784</v>
      </c>
      <c r="DY104" s="79">
        <v>-0.16748213768005371</v>
      </c>
      <c r="DZ104" s="79">
        <v>-0.22894148528575897</v>
      </c>
      <c r="EA104" s="79">
        <v>-0.15441854298114777</v>
      </c>
      <c r="EB104" s="79">
        <v>-0.1594308465719223</v>
      </c>
      <c r="EC104" s="79">
        <v>-8.2198254764080048E-2</v>
      </c>
      <c r="ED104" s="79">
        <v>4.2221944779157639E-2</v>
      </c>
      <c r="EE104" s="79">
        <v>0.11647734045982361</v>
      </c>
      <c r="EF104" s="79">
        <v>2.0342601463198662E-2</v>
      </c>
      <c r="EG104" s="79">
        <v>0.25840923190116882</v>
      </c>
      <c r="EH104" s="79">
        <v>0.37271818518638611</v>
      </c>
      <c r="EI104" s="79">
        <v>0.44402170181274414</v>
      </c>
      <c r="EJ104" s="79">
        <v>0.30785992741584778</v>
      </c>
      <c r="EK104" s="79">
        <v>0.26615691184997559</v>
      </c>
      <c r="EL104" s="79">
        <v>0.13741177320480347</v>
      </c>
      <c r="EM104" s="79">
        <v>0.21020001173019409</v>
      </c>
      <c r="EN104" s="79">
        <v>0.33328890800476074</v>
      </c>
      <c r="EO104" s="79">
        <v>0.3937002420425415</v>
      </c>
      <c r="EP104" s="79">
        <v>0.34309595823287964</v>
      </c>
      <c r="EQ104" s="79">
        <v>0.54507917165756226</v>
      </c>
      <c r="ER104" s="79">
        <v>0.43488997220993042</v>
      </c>
      <c r="ES104" s="79">
        <v>0.26112896203994751</v>
      </c>
      <c r="ET104" s="79">
        <v>9.0343870222568512E-2</v>
      </c>
      <c r="EU104" s="79">
        <v>0.11168043315410614</v>
      </c>
      <c r="EV104" s="79">
        <v>-9.0262681245803833E-2</v>
      </c>
      <c r="EW104" s="79">
        <v>56.977828979492188</v>
      </c>
      <c r="EX104" s="79">
        <v>56.210971832275391</v>
      </c>
      <c r="EY104" s="79">
        <v>55.507755279541016</v>
      </c>
      <c r="EZ104" s="79">
        <v>54.860492706298828</v>
      </c>
      <c r="FA104" s="79">
        <v>54.470325469970703</v>
      </c>
      <c r="FB104" s="79">
        <v>54.276969909667969</v>
      </c>
      <c r="FC104" s="79">
        <v>54.125907897949219</v>
      </c>
      <c r="FD104" s="79">
        <v>54.511306762695313</v>
      </c>
      <c r="FE104" s="79">
        <v>57.955364227294922</v>
      </c>
      <c r="FF104" s="79">
        <v>61.678543090820313</v>
      </c>
      <c r="FG104" s="79">
        <v>64.623558044433594</v>
      </c>
      <c r="FH104" s="79">
        <v>67.330848693847656</v>
      </c>
      <c r="FI104" s="79">
        <v>69.925491333007813</v>
      </c>
      <c r="FJ104" s="79">
        <v>71.556503295898438</v>
      </c>
      <c r="FK104" s="79">
        <v>72.8668212890625</v>
      </c>
      <c r="FL104" s="79">
        <v>72.919166564941406</v>
      </c>
      <c r="FM104" s="79">
        <v>71.97113037109375</v>
      </c>
      <c r="FN104" s="79">
        <v>69.104789733886719</v>
      </c>
      <c r="FO104" s="79">
        <v>65.34844970703125</v>
      </c>
      <c r="FP104" s="79">
        <v>62.986923217773438</v>
      </c>
      <c r="FQ104" s="79">
        <v>61.31365966796875</v>
      </c>
      <c r="FR104" s="79">
        <v>60.005348205566406</v>
      </c>
      <c r="FS104" s="79">
        <v>58.919227600097656</v>
      </c>
      <c r="FT104" s="79">
        <v>57.955726623535156</v>
      </c>
      <c r="FU104" s="79">
        <v>0.13083697855472565</v>
      </c>
      <c r="FV104" s="79">
        <v>0.14672866463661194</v>
      </c>
      <c r="FW104" s="79">
        <v>0.14739425480365753</v>
      </c>
      <c r="FX104" s="79">
        <v>150.47825622558594</v>
      </c>
      <c r="FY104" s="79">
        <v>1</v>
      </c>
      <c r="FZ104" s="41"/>
      <c r="GA104" s="34"/>
      <c r="GB104" s="34"/>
    </row>
    <row r="105" spans="1:184" x14ac:dyDescent="0.25">
      <c r="A105" t="s">
        <v>186</v>
      </c>
      <c r="B105" t="s">
        <v>236</v>
      </c>
      <c r="C105" t="s">
        <v>2</v>
      </c>
      <c r="D105" t="s">
        <v>202</v>
      </c>
      <c r="E105" t="s">
        <v>241</v>
      </c>
      <c r="F105" t="s">
        <v>179</v>
      </c>
      <c r="G105" t="s">
        <v>1</v>
      </c>
      <c r="H105" s="79">
        <v>897</v>
      </c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  <c r="BB105" s="79"/>
      <c r="BC105" s="79"/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  <c r="BP105" s="79"/>
      <c r="BQ105" s="79"/>
      <c r="BR105" s="79"/>
      <c r="BS105" s="79"/>
      <c r="BT105" s="79"/>
      <c r="BU105" s="79"/>
      <c r="BV105" s="79"/>
      <c r="BW105" s="79"/>
      <c r="BX105" s="79"/>
      <c r="BY105" s="79"/>
      <c r="BZ105" s="79"/>
      <c r="CA105" s="79"/>
      <c r="CB105" s="79"/>
      <c r="CC105" s="79"/>
      <c r="CD105" s="79"/>
      <c r="CE105" s="79"/>
      <c r="CF105" s="79"/>
      <c r="CG105" s="79"/>
      <c r="CH105" s="79"/>
      <c r="CI105" s="79"/>
      <c r="CJ105" s="79"/>
      <c r="CK105" s="79"/>
      <c r="CL105" s="79"/>
      <c r="CM105" s="79"/>
      <c r="CN105" s="79"/>
      <c r="CO105" s="79"/>
      <c r="CP105" s="79"/>
      <c r="CQ105" s="79"/>
      <c r="CR105" s="79"/>
      <c r="CS105" s="79"/>
      <c r="CT105" s="79"/>
      <c r="CU105" s="79"/>
      <c r="CV105" s="79"/>
      <c r="CW105" s="79"/>
      <c r="CX105" s="79"/>
      <c r="CY105" s="79"/>
      <c r="CZ105" s="79"/>
      <c r="DA105" s="79"/>
      <c r="DB105" s="79"/>
      <c r="DC105" s="79"/>
      <c r="DD105" s="79"/>
      <c r="DE105" s="79"/>
      <c r="DF105" s="79"/>
      <c r="DG105" s="79"/>
      <c r="DH105" s="79"/>
      <c r="DI105" s="79"/>
      <c r="DJ105" s="79"/>
      <c r="DK105" s="79"/>
      <c r="DL105" s="79"/>
      <c r="DM105" s="79"/>
      <c r="DN105" s="79"/>
      <c r="DO105" s="79"/>
      <c r="DP105" s="79"/>
      <c r="DQ105" s="79"/>
      <c r="DR105" s="79"/>
      <c r="DS105" s="79"/>
      <c r="DT105" s="79"/>
      <c r="DU105" s="79"/>
      <c r="DV105" s="79"/>
      <c r="DW105" s="79"/>
      <c r="DX105" s="79"/>
      <c r="DY105" s="79"/>
      <c r="DZ105" s="79"/>
      <c r="EA105" s="79"/>
      <c r="EB105" s="79"/>
      <c r="EC105" s="79"/>
      <c r="ED105" s="79"/>
      <c r="EE105" s="79"/>
      <c r="EF105" s="79"/>
      <c r="EG105" s="79"/>
      <c r="EH105" s="79"/>
      <c r="EI105" s="79"/>
      <c r="EJ105" s="79"/>
      <c r="EK105" s="79"/>
      <c r="EL105" s="79"/>
      <c r="EM105" s="79"/>
      <c r="EN105" s="79"/>
      <c r="EO105" s="79"/>
      <c r="EP105" s="79"/>
      <c r="EQ105" s="79"/>
      <c r="ER105" s="79"/>
      <c r="ES105" s="79"/>
      <c r="ET105" s="79"/>
      <c r="EU105" s="79"/>
      <c r="EV105" s="79"/>
      <c r="EW105" s="79"/>
      <c r="EX105" s="79"/>
      <c r="EY105" s="79"/>
      <c r="EZ105" s="79"/>
      <c r="FA105" s="79"/>
      <c r="FB105" s="79"/>
      <c r="FC105" s="79"/>
      <c r="FD105" s="79"/>
      <c r="FE105" s="79"/>
      <c r="FF105" s="79"/>
      <c r="FG105" s="79"/>
      <c r="FH105" s="79"/>
      <c r="FI105" s="79"/>
      <c r="FJ105" s="79"/>
      <c r="FK105" s="79"/>
      <c r="FL105" s="79"/>
      <c r="FM105" s="79"/>
      <c r="FN105" s="79"/>
      <c r="FO105" s="79"/>
      <c r="FP105" s="79"/>
      <c r="FQ105" s="79"/>
      <c r="FR105" s="79"/>
      <c r="FS105" s="79"/>
      <c r="FT105" s="79"/>
      <c r="FU105" s="79"/>
      <c r="FV105" s="79"/>
      <c r="FW105" s="79"/>
      <c r="FX105" s="79">
        <v>1.8636363744735718</v>
      </c>
      <c r="FY105" s="79">
        <v>0</v>
      </c>
      <c r="FZ105" s="41"/>
      <c r="GA105" s="34"/>
      <c r="GB105" s="34"/>
    </row>
    <row r="106" spans="1:184" x14ac:dyDescent="0.25">
      <c r="A106" t="s">
        <v>186</v>
      </c>
      <c r="B106" t="s">
        <v>236</v>
      </c>
      <c r="C106" t="s">
        <v>2</v>
      </c>
      <c r="D106" t="s">
        <v>202</v>
      </c>
      <c r="E106" t="s">
        <v>241</v>
      </c>
      <c r="F106" t="s">
        <v>180</v>
      </c>
      <c r="G106" t="s">
        <v>1</v>
      </c>
      <c r="H106" s="79">
        <v>433</v>
      </c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  <c r="AU106" s="79"/>
      <c r="AV106" s="79"/>
      <c r="AW106" s="79"/>
      <c r="AX106" s="79"/>
      <c r="AY106" s="79"/>
      <c r="AZ106" s="79"/>
      <c r="BA106" s="79"/>
      <c r="BB106" s="79"/>
      <c r="BC106" s="79"/>
      <c r="BD106" s="79"/>
      <c r="BE106" s="79"/>
      <c r="BF106" s="79"/>
      <c r="BG106" s="79"/>
      <c r="BH106" s="79"/>
      <c r="BI106" s="79"/>
      <c r="BJ106" s="79"/>
      <c r="BK106" s="79"/>
      <c r="BL106" s="79"/>
      <c r="BM106" s="79"/>
      <c r="BN106" s="79"/>
      <c r="BO106" s="79"/>
      <c r="BP106" s="79"/>
      <c r="BQ106" s="79"/>
      <c r="BR106" s="79"/>
      <c r="BS106" s="79"/>
      <c r="BT106" s="79"/>
      <c r="BU106" s="79"/>
      <c r="BV106" s="79"/>
      <c r="BW106" s="79"/>
      <c r="BX106" s="79"/>
      <c r="BY106" s="79"/>
      <c r="BZ106" s="79"/>
      <c r="CA106" s="79"/>
      <c r="CB106" s="79"/>
      <c r="CC106" s="79"/>
      <c r="CD106" s="79"/>
      <c r="CE106" s="79"/>
      <c r="CF106" s="79"/>
      <c r="CG106" s="79"/>
      <c r="CH106" s="79"/>
      <c r="CI106" s="79"/>
      <c r="CJ106" s="79"/>
      <c r="CK106" s="79"/>
      <c r="CL106" s="79"/>
      <c r="CM106" s="79"/>
      <c r="CN106" s="79"/>
      <c r="CO106" s="79"/>
      <c r="CP106" s="79"/>
      <c r="CQ106" s="79"/>
      <c r="CR106" s="79"/>
      <c r="CS106" s="79"/>
      <c r="CT106" s="79"/>
      <c r="CU106" s="79"/>
      <c r="CV106" s="79"/>
      <c r="CW106" s="79"/>
      <c r="CX106" s="79"/>
      <c r="CY106" s="79"/>
      <c r="CZ106" s="79"/>
      <c r="DA106" s="79"/>
      <c r="DB106" s="79"/>
      <c r="DC106" s="79"/>
      <c r="DD106" s="79"/>
      <c r="DE106" s="79"/>
      <c r="DF106" s="79"/>
      <c r="DG106" s="79"/>
      <c r="DH106" s="79"/>
      <c r="DI106" s="79"/>
      <c r="DJ106" s="79"/>
      <c r="DK106" s="79"/>
      <c r="DL106" s="79"/>
      <c r="DM106" s="79"/>
      <c r="DN106" s="79"/>
      <c r="DO106" s="79"/>
      <c r="DP106" s="79"/>
      <c r="DQ106" s="79"/>
      <c r="DR106" s="79"/>
      <c r="DS106" s="79"/>
      <c r="DT106" s="79"/>
      <c r="DU106" s="79"/>
      <c r="DV106" s="79"/>
      <c r="DW106" s="79"/>
      <c r="DX106" s="79"/>
      <c r="DY106" s="79"/>
      <c r="DZ106" s="79"/>
      <c r="EA106" s="79"/>
      <c r="EB106" s="79"/>
      <c r="EC106" s="79"/>
      <c r="ED106" s="79"/>
      <c r="EE106" s="79"/>
      <c r="EF106" s="79"/>
      <c r="EG106" s="79"/>
      <c r="EH106" s="79"/>
      <c r="EI106" s="79"/>
      <c r="EJ106" s="79"/>
      <c r="EK106" s="79"/>
      <c r="EL106" s="79"/>
      <c r="EM106" s="79"/>
      <c r="EN106" s="79"/>
      <c r="EO106" s="79"/>
      <c r="EP106" s="79"/>
      <c r="EQ106" s="79"/>
      <c r="ER106" s="79"/>
      <c r="ES106" s="79"/>
      <c r="ET106" s="79"/>
      <c r="EU106" s="79"/>
      <c r="EV106" s="79"/>
      <c r="EW106" s="79"/>
      <c r="EX106" s="79"/>
      <c r="EY106" s="79"/>
      <c r="EZ106" s="79"/>
      <c r="FA106" s="79"/>
      <c r="FB106" s="79"/>
      <c r="FC106" s="79"/>
      <c r="FD106" s="79"/>
      <c r="FE106" s="79"/>
      <c r="FF106" s="79"/>
      <c r="FG106" s="79"/>
      <c r="FH106" s="79"/>
      <c r="FI106" s="79"/>
      <c r="FJ106" s="79"/>
      <c r="FK106" s="79"/>
      <c r="FL106" s="79"/>
      <c r="FM106" s="79"/>
      <c r="FN106" s="79"/>
      <c r="FO106" s="79"/>
      <c r="FP106" s="79"/>
      <c r="FQ106" s="79"/>
      <c r="FR106" s="79"/>
      <c r="FS106" s="79"/>
      <c r="FT106" s="79"/>
      <c r="FU106" s="79"/>
      <c r="FV106" s="79"/>
      <c r="FW106" s="79"/>
      <c r="FX106" s="79">
        <v>5.6842103004455566</v>
      </c>
      <c r="FY106" s="79">
        <v>0</v>
      </c>
      <c r="FZ106" s="41"/>
      <c r="GA106" s="34"/>
      <c r="GB106" s="34"/>
    </row>
    <row r="107" spans="1:184" x14ac:dyDescent="0.25">
      <c r="A107" t="s">
        <v>186</v>
      </c>
      <c r="B107" t="s">
        <v>236</v>
      </c>
      <c r="C107" t="s">
        <v>2</v>
      </c>
      <c r="D107" t="s">
        <v>202</v>
      </c>
      <c r="E107" t="s">
        <v>241</v>
      </c>
      <c r="F107" t="s">
        <v>181</v>
      </c>
      <c r="G107" t="s">
        <v>1</v>
      </c>
      <c r="H107" s="79">
        <v>215</v>
      </c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  <c r="AU107" s="79"/>
      <c r="AV107" s="79"/>
      <c r="AW107" s="79"/>
      <c r="AX107" s="79"/>
      <c r="AY107" s="79"/>
      <c r="AZ107" s="79"/>
      <c r="BA107" s="79"/>
      <c r="BB107" s="79"/>
      <c r="BC107" s="79"/>
      <c r="BD107" s="79"/>
      <c r="BE107" s="79"/>
      <c r="BF107" s="79"/>
      <c r="BG107" s="79"/>
      <c r="BH107" s="79"/>
      <c r="BI107" s="79"/>
      <c r="BJ107" s="79"/>
      <c r="BK107" s="79"/>
      <c r="BL107" s="79"/>
      <c r="BM107" s="79"/>
      <c r="BN107" s="79"/>
      <c r="BO107" s="79"/>
      <c r="BP107" s="79"/>
      <c r="BQ107" s="79"/>
      <c r="BR107" s="79"/>
      <c r="BS107" s="79"/>
      <c r="BT107" s="79"/>
      <c r="BU107" s="79"/>
      <c r="BV107" s="79"/>
      <c r="BW107" s="79"/>
      <c r="BX107" s="79"/>
      <c r="BY107" s="79"/>
      <c r="BZ107" s="79"/>
      <c r="CA107" s="79"/>
      <c r="CB107" s="79"/>
      <c r="CC107" s="79"/>
      <c r="CD107" s="79"/>
      <c r="CE107" s="79"/>
      <c r="CF107" s="79"/>
      <c r="CG107" s="79"/>
      <c r="CH107" s="79"/>
      <c r="CI107" s="79"/>
      <c r="CJ107" s="79"/>
      <c r="CK107" s="79"/>
      <c r="CL107" s="79"/>
      <c r="CM107" s="79"/>
      <c r="CN107" s="79"/>
      <c r="CO107" s="79"/>
      <c r="CP107" s="79"/>
      <c r="CQ107" s="79"/>
      <c r="CR107" s="79"/>
      <c r="CS107" s="79"/>
      <c r="CT107" s="79"/>
      <c r="CU107" s="79"/>
      <c r="CV107" s="79"/>
      <c r="CW107" s="79"/>
      <c r="CX107" s="79"/>
      <c r="CY107" s="79"/>
      <c r="CZ107" s="79"/>
      <c r="DA107" s="79"/>
      <c r="DB107" s="79"/>
      <c r="DC107" s="79"/>
      <c r="DD107" s="79"/>
      <c r="DE107" s="79"/>
      <c r="DF107" s="79"/>
      <c r="DG107" s="79"/>
      <c r="DH107" s="79"/>
      <c r="DI107" s="79"/>
      <c r="DJ107" s="79"/>
      <c r="DK107" s="79"/>
      <c r="DL107" s="79"/>
      <c r="DM107" s="79"/>
      <c r="DN107" s="79"/>
      <c r="DO107" s="79"/>
      <c r="DP107" s="79"/>
      <c r="DQ107" s="79"/>
      <c r="DR107" s="79"/>
      <c r="DS107" s="79"/>
      <c r="DT107" s="79"/>
      <c r="DU107" s="79"/>
      <c r="DV107" s="79"/>
      <c r="DW107" s="79"/>
      <c r="DX107" s="79"/>
      <c r="DY107" s="79"/>
      <c r="DZ107" s="79"/>
      <c r="EA107" s="79"/>
      <c r="EB107" s="79"/>
      <c r="EC107" s="79"/>
      <c r="ED107" s="79"/>
      <c r="EE107" s="79"/>
      <c r="EF107" s="79"/>
      <c r="EG107" s="79"/>
      <c r="EH107" s="79"/>
      <c r="EI107" s="79"/>
      <c r="EJ107" s="79"/>
      <c r="EK107" s="79"/>
      <c r="EL107" s="79"/>
      <c r="EM107" s="79"/>
      <c r="EN107" s="79"/>
      <c r="EO107" s="79"/>
      <c r="EP107" s="79"/>
      <c r="EQ107" s="79"/>
      <c r="ER107" s="79"/>
      <c r="ES107" s="79"/>
      <c r="ET107" s="79"/>
      <c r="EU107" s="79"/>
      <c r="EV107" s="79"/>
      <c r="EW107" s="79"/>
      <c r="EX107" s="79"/>
      <c r="EY107" s="79"/>
      <c r="EZ107" s="79"/>
      <c r="FA107" s="79"/>
      <c r="FB107" s="79"/>
      <c r="FC107" s="79"/>
      <c r="FD107" s="79"/>
      <c r="FE107" s="79"/>
      <c r="FF107" s="79"/>
      <c r="FG107" s="79"/>
      <c r="FH107" s="79"/>
      <c r="FI107" s="79"/>
      <c r="FJ107" s="79"/>
      <c r="FK107" s="79"/>
      <c r="FL107" s="79"/>
      <c r="FM107" s="79"/>
      <c r="FN107" s="79"/>
      <c r="FO107" s="79"/>
      <c r="FP107" s="79"/>
      <c r="FQ107" s="79"/>
      <c r="FR107" s="79"/>
      <c r="FS107" s="79"/>
      <c r="FT107" s="79"/>
      <c r="FU107" s="79"/>
      <c r="FV107" s="79"/>
      <c r="FW107" s="79"/>
      <c r="FX107" s="79">
        <v>0</v>
      </c>
      <c r="FY107" s="79">
        <v>0</v>
      </c>
      <c r="FZ107" s="41"/>
      <c r="GA107" s="34"/>
      <c r="GB107" s="34"/>
    </row>
    <row r="108" spans="1:184" x14ac:dyDescent="0.25">
      <c r="A108" t="s">
        <v>186</v>
      </c>
      <c r="B108" t="s">
        <v>236</v>
      </c>
      <c r="C108" t="s">
        <v>2</v>
      </c>
      <c r="D108" t="s">
        <v>202</v>
      </c>
      <c r="E108" t="s">
        <v>241</v>
      </c>
      <c r="F108" t="s">
        <v>182</v>
      </c>
      <c r="G108" t="s">
        <v>1</v>
      </c>
      <c r="H108" s="79">
        <v>2122</v>
      </c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  <c r="AU108" s="79"/>
      <c r="AV108" s="79"/>
      <c r="AW108" s="79"/>
      <c r="AX108" s="79"/>
      <c r="AY108" s="79"/>
      <c r="AZ108" s="79"/>
      <c r="BA108" s="79"/>
      <c r="BB108" s="79"/>
      <c r="BC108" s="79"/>
      <c r="BD108" s="79"/>
      <c r="BE108" s="79"/>
      <c r="BF108" s="79"/>
      <c r="BG108" s="79"/>
      <c r="BH108" s="79"/>
      <c r="BI108" s="79"/>
      <c r="BJ108" s="79"/>
      <c r="BK108" s="79"/>
      <c r="BL108" s="79"/>
      <c r="BM108" s="79"/>
      <c r="BN108" s="79"/>
      <c r="BO108" s="79"/>
      <c r="BP108" s="79"/>
      <c r="BQ108" s="79"/>
      <c r="BR108" s="79"/>
      <c r="BS108" s="79"/>
      <c r="BT108" s="79"/>
      <c r="BU108" s="79"/>
      <c r="BV108" s="79"/>
      <c r="BW108" s="79"/>
      <c r="BX108" s="79"/>
      <c r="BY108" s="79"/>
      <c r="BZ108" s="79"/>
      <c r="CA108" s="79"/>
      <c r="CB108" s="79"/>
      <c r="CC108" s="79"/>
      <c r="CD108" s="79"/>
      <c r="CE108" s="79"/>
      <c r="CF108" s="79"/>
      <c r="CG108" s="79"/>
      <c r="CH108" s="79"/>
      <c r="CI108" s="79"/>
      <c r="CJ108" s="79"/>
      <c r="CK108" s="79"/>
      <c r="CL108" s="79"/>
      <c r="CM108" s="79"/>
      <c r="CN108" s="79"/>
      <c r="CO108" s="79"/>
      <c r="CP108" s="79"/>
      <c r="CQ108" s="79"/>
      <c r="CR108" s="79"/>
      <c r="CS108" s="79"/>
      <c r="CT108" s="79"/>
      <c r="CU108" s="79"/>
      <c r="CV108" s="79"/>
      <c r="CW108" s="79"/>
      <c r="CX108" s="79"/>
      <c r="CY108" s="79"/>
      <c r="CZ108" s="79"/>
      <c r="DA108" s="79"/>
      <c r="DB108" s="79"/>
      <c r="DC108" s="79"/>
      <c r="DD108" s="79"/>
      <c r="DE108" s="79"/>
      <c r="DF108" s="79"/>
      <c r="DG108" s="79"/>
      <c r="DH108" s="79"/>
      <c r="DI108" s="79"/>
      <c r="DJ108" s="79"/>
      <c r="DK108" s="79"/>
      <c r="DL108" s="79"/>
      <c r="DM108" s="79"/>
      <c r="DN108" s="79"/>
      <c r="DO108" s="79"/>
      <c r="DP108" s="79"/>
      <c r="DQ108" s="79"/>
      <c r="DR108" s="79"/>
      <c r="DS108" s="79"/>
      <c r="DT108" s="79"/>
      <c r="DU108" s="79"/>
      <c r="DV108" s="79"/>
      <c r="DW108" s="79"/>
      <c r="DX108" s="79"/>
      <c r="DY108" s="79"/>
      <c r="DZ108" s="79"/>
      <c r="EA108" s="79"/>
      <c r="EB108" s="79"/>
      <c r="EC108" s="79"/>
      <c r="ED108" s="79"/>
      <c r="EE108" s="79"/>
      <c r="EF108" s="79"/>
      <c r="EG108" s="79"/>
      <c r="EH108" s="79"/>
      <c r="EI108" s="79"/>
      <c r="EJ108" s="79"/>
      <c r="EK108" s="79"/>
      <c r="EL108" s="79"/>
      <c r="EM108" s="79"/>
      <c r="EN108" s="79"/>
      <c r="EO108" s="79"/>
      <c r="EP108" s="79"/>
      <c r="EQ108" s="79"/>
      <c r="ER108" s="79"/>
      <c r="ES108" s="79"/>
      <c r="ET108" s="79"/>
      <c r="EU108" s="79"/>
      <c r="EV108" s="79"/>
      <c r="EW108" s="79"/>
      <c r="EX108" s="79"/>
      <c r="EY108" s="79"/>
      <c r="EZ108" s="79"/>
      <c r="FA108" s="79"/>
      <c r="FB108" s="79"/>
      <c r="FC108" s="79"/>
      <c r="FD108" s="79"/>
      <c r="FE108" s="79"/>
      <c r="FF108" s="79"/>
      <c r="FG108" s="79"/>
      <c r="FH108" s="79"/>
      <c r="FI108" s="79"/>
      <c r="FJ108" s="79"/>
      <c r="FK108" s="79"/>
      <c r="FL108" s="79"/>
      <c r="FM108" s="79"/>
      <c r="FN108" s="79"/>
      <c r="FO108" s="79"/>
      <c r="FP108" s="79"/>
      <c r="FQ108" s="79"/>
      <c r="FR108" s="79"/>
      <c r="FS108" s="79"/>
      <c r="FT108" s="79"/>
      <c r="FU108" s="79"/>
      <c r="FV108" s="79"/>
      <c r="FW108" s="79"/>
      <c r="FX108" s="79">
        <v>12.171625137329102</v>
      </c>
      <c r="FY108" s="79">
        <v>0</v>
      </c>
      <c r="FZ108" s="41"/>
      <c r="GA108" s="34"/>
      <c r="GB108" s="34"/>
    </row>
    <row r="109" spans="1:184" x14ac:dyDescent="0.25">
      <c r="A109" t="s">
        <v>186</v>
      </c>
      <c r="B109" t="s">
        <v>236</v>
      </c>
      <c r="C109" t="s">
        <v>2</v>
      </c>
      <c r="D109" t="s">
        <v>202</v>
      </c>
      <c r="E109" t="s">
        <v>241</v>
      </c>
      <c r="F109" t="s">
        <v>183</v>
      </c>
      <c r="G109" t="s">
        <v>1</v>
      </c>
      <c r="H109" s="79">
        <v>2020</v>
      </c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R109" s="79"/>
      <c r="AS109" s="79"/>
      <c r="AT109" s="79"/>
      <c r="AU109" s="79"/>
      <c r="AV109" s="79"/>
      <c r="AW109" s="79"/>
      <c r="AX109" s="79"/>
      <c r="AY109" s="79"/>
      <c r="AZ109" s="79"/>
      <c r="BA109" s="79"/>
      <c r="BB109" s="79"/>
      <c r="BC109" s="79"/>
      <c r="BD109" s="79"/>
      <c r="BE109" s="79"/>
      <c r="BF109" s="79"/>
      <c r="BG109" s="79"/>
      <c r="BH109" s="79"/>
      <c r="BI109" s="79"/>
      <c r="BJ109" s="79"/>
      <c r="BK109" s="79"/>
      <c r="BL109" s="79"/>
      <c r="BM109" s="79"/>
      <c r="BN109" s="79"/>
      <c r="BO109" s="79"/>
      <c r="BP109" s="79"/>
      <c r="BQ109" s="79"/>
      <c r="BR109" s="79"/>
      <c r="BS109" s="79"/>
      <c r="BT109" s="79"/>
      <c r="BU109" s="79"/>
      <c r="BV109" s="79"/>
      <c r="BW109" s="79"/>
      <c r="BX109" s="79"/>
      <c r="BY109" s="79"/>
      <c r="BZ109" s="79"/>
      <c r="CA109" s="79"/>
      <c r="CB109" s="79"/>
      <c r="CC109" s="79"/>
      <c r="CD109" s="79"/>
      <c r="CE109" s="79"/>
      <c r="CF109" s="79"/>
      <c r="CG109" s="79"/>
      <c r="CH109" s="79"/>
      <c r="CI109" s="79"/>
      <c r="CJ109" s="79"/>
      <c r="CK109" s="79"/>
      <c r="CL109" s="79"/>
      <c r="CM109" s="79"/>
      <c r="CN109" s="79"/>
      <c r="CO109" s="79"/>
      <c r="CP109" s="79"/>
      <c r="CQ109" s="79"/>
      <c r="CR109" s="79"/>
      <c r="CS109" s="79"/>
      <c r="CT109" s="79"/>
      <c r="CU109" s="79"/>
      <c r="CV109" s="79"/>
      <c r="CW109" s="79"/>
      <c r="CX109" s="79"/>
      <c r="CY109" s="79"/>
      <c r="CZ109" s="79"/>
      <c r="DA109" s="79"/>
      <c r="DB109" s="79"/>
      <c r="DC109" s="79"/>
      <c r="DD109" s="79"/>
      <c r="DE109" s="79"/>
      <c r="DF109" s="79"/>
      <c r="DG109" s="79"/>
      <c r="DH109" s="79"/>
      <c r="DI109" s="79"/>
      <c r="DJ109" s="79"/>
      <c r="DK109" s="79"/>
      <c r="DL109" s="79"/>
      <c r="DM109" s="79"/>
      <c r="DN109" s="79"/>
      <c r="DO109" s="79"/>
      <c r="DP109" s="79"/>
      <c r="DQ109" s="79"/>
      <c r="DR109" s="79"/>
      <c r="DS109" s="79"/>
      <c r="DT109" s="79"/>
      <c r="DU109" s="79"/>
      <c r="DV109" s="79"/>
      <c r="DW109" s="79"/>
      <c r="DX109" s="79"/>
      <c r="DY109" s="79"/>
      <c r="DZ109" s="79"/>
      <c r="EA109" s="79"/>
      <c r="EB109" s="79"/>
      <c r="EC109" s="79"/>
      <c r="ED109" s="79"/>
      <c r="EE109" s="79"/>
      <c r="EF109" s="79"/>
      <c r="EG109" s="79"/>
      <c r="EH109" s="79"/>
      <c r="EI109" s="79"/>
      <c r="EJ109" s="79"/>
      <c r="EK109" s="79"/>
      <c r="EL109" s="79"/>
      <c r="EM109" s="79"/>
      <c r="EN109" s="79"/>
      <c r="EO109" s="79"/>
      <c r="EP109" s="79"/>
      <c r="EQ109" s="79"/>
      <c r="ER109" s="79"/>
      <c r="ES109" s="79"/>
      <c r="ET109" s="79"/>
      <c r="EU109" s="79"/>
      <c r="EV109" s="79"/>
      <c r="EW109" s="79"/>
      <c r="EX109" s="79"/>
      <c r="EY109" s="79"/>
      <c r="EZ109" s="79"/>
      <c r="FA109" s="79"/>
      <c r="FB109" s="79"/>
      <c r="FC109" s="79"/>
      <c r="FD109" s="79"/>
      <c r="FE109" s="79"/>
      <c r="FF109" s="79"/>
      <c r="FG109" s="79"/>
      <c r="FH109" s="79"/>
      <c r="FI109" s="79"/>
      <c r="FJ109" s="79"/>
      <c r="FK109" s="79"/>
      <c r="FL109" s="79"/>
      <c r="FM109" s="79"/>
      <c r="FN109" s="79"/>
      <c r="FO109" s="79"/>
      <c r="FP109" s="79"/>
      <c r="FQ109" s="79"/>
      <c r="FR109" s="79"/>
      <c r="FS109" s="79"/>
      <c r="FT109" s="79"/>
      <c r="FU109" s="79"/>
      <c r="FV109" s="79"/>
      <c r="FW109" s="79"/>
      <c r="FX109" s="79">
        <v>9.2032089233398438</v>
      </c>
      <c r="FY109" s="79">
        <v>0</v>
      </c>
      <c r="FZ109" s="41"/>
      <c r="GA109" s="34"/>
      <c r="GB109" s="34"/>
    </row>
    <row r="110" spans="1:184" x14ac:dyDescent="0.25">
      <c r="A110" t="s">
        <v>186</v>
      </c>
      <c r="B110" t="s">
        <v>236</v>
      </c>
      <c r="C110" t="s">
        <v>2</v>
      </c>
      <c r="D110" t="s">
        <v>202</v>
      </c>
      <c r="E110" t="s">
        <v>241</v>
      </c>
      <c r="F110" t="s">
        <v>184</v>
      </c>
      <c r="G110" t="s">
        <v>1</v>
      </c>
      <c r="H110" s="79">
        <v>1122</v>
      </c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  <c r="AU110" s="79"/>
      <c r="AV110" s="79"/>
      <c r="AW110" s="79"/>
      <c r="AX110" s="79"/>
      <c r="AY110" s="79"/>
      <c r="AZ110" s="79"/>
      <c r="BA110" s="79"/>
      <c r="BB110" s="79"/>
      <c r="BC110" s="79"/>
      <c r="BD110" s="79"/>
      <c r="BE110" s="79"/>
      <c r="BF110" s="79"/>
      <c r="BG110" s="79"/>
      <c r="BH110" s="79"/>
      <c r="BI110" s="79"/>
      <c r="BJ110" s="79"/>
      <c r="BK110" s="79"/>
      <c r="BL110" s="79"/>
      <c r="BM110" s="79"/>
      <c r="BN110" s="79"/>
      <c r="BO110" s="79"/>
      <c r="BP110" s="79"/>
      <c r="BQ110" s="79"/>
      <c r="BR110" s="79"/>
      <c r="BS110" s="79"/>
      <c r="BT110" s="79"/>
      <c r="BU110" s="79"/>
      <c r="BV110" s="79"/>
      <c r="BW110" s="79"/>
      <c r="BX110" s="79"/>
      <c r="BY110" s="79"/>
      <c r="BZ110" s="79"/>
      <c r="CA110" s="79"/>
      <c r="CB110" s="79"/>
      <c r="CC110" s="79"/>
      <c r="CD110" s="79"/>
      <c r="CE110" s="79"/>
      <c r="CF110" s="79"/>
      <c r="CG110" s="79"/>
      <c r="CH110" s="79"/>
      <c r="CI110" s="79"/>
      <c r="CJ110" s="79"/>
      <c r="CK110" s="79"/>
      <c r="CL110" s="79"/>
      <c r="CM110" s="79"/>
      <c r="CN110" s="79"/>
      <c r="CO110" s="79"/>
      <c r="CP110" s="79"/>
      <c r="CQ110" s="79"/>
      <c r="CR110" s="79"/>
      <c r="CS110" s="79"/>
      <c r="CT110" s="79"/>
      <c r="CU110" s="79"/>
      <c r="CV110" s="79"/>
      <c r="CW110" s="79"/>
      <c r="CX110" s="79"/>
      <c r="CY110" s="79"/>
      <c r="CZ110" s="79"/>
      <c r="DA110" s="79"/>
      <c r="DB110" s="79"/>
      <c r="DC110" s="79"/>
      <c r="DD110" s="79"/>
      <c r="DE110" s="79"/>
      <c r="DF110" s="79"/>
      <c r="DG110" s="79"/>
      <c r="DH110" s="79"/>
      <c r="DI110" s="79"/>
      <c r="DJ110" s="79"/>
      <c r="DK110" s="79"/>
      <c r="DL110" s="79"/>
      <c r="DM110" s="79"/>
      <c r="DN110" s="79"/>
      <c r="DO110" s="79"/>
      <c r="DP110" s="79"/>
      <c r="DQ110" s="79"/>
      <c r="DR110" s="79"/>
      <c r="DS110" s="79"/>
      <c r="DT110" s="79"/>
      <c r="DU110" s="79"/>
      <c r="DV110" s="79"/>
      <c r="DW110" s="79"/>
      <c r="DX110" s="79"/>
      <c r="DY110" s="79"/>
      <c r="DZ110" s="79"/>
      <c r="EA110" s="79"/>
      <c r="EB110" s="79"/>
      <c r="EC110" s="79"/>
      <c r="ED110" s="79"/>
      <c r="EE110" s="79"/>
      <c r="EF110" s="79"/>
      <c r="EG110" s="79"/>
      <c r="EH110" s="79"/>
      <c r="EI110" s="79"/>
      <c r="EJ110" s="79"/>
      <c r="EK110" s="79"/>
      <c r="EL110" s="79"/>
      <c r="EM110" s="79"/>
      <c r="EN110" s="79"/>
      <c r="EO110" s="79"/>
      <c r="EP110" s="79"/>
      <c r="EQ110" s="79"/>
      <c r="ER110" s="79"/>
      <c r="ES110" s="79"/>
      <c r="ET110" s="79"/>
      <c r="EU110" s="79"/>
      <c r="EV110" s="79"/>
      <c r="EW110" s="79"/>
      <c r="EX110" s="79"/>
      <c r="EY110" s="79"/>
      <c r="EZ110" s="79"/>
      <c r="FA110" s="79"/>
      <c r="FB110" s="79"/>
      <c r="FC110" s="79"/>
      <c r="FD110" s="79"/>
      <c r="FE110" s="79"/>
      <c r="FF110" s="79"/>
      <c r="FG110" s="79"/>
      <c r="FH110" s="79"/>
      <c r="FI110" s="79"/>
      <c r="FJ110" s="79"/>
      <c r="FK110" s="79"/>
      <c r="FL110" s="79"/>
      <c r="FM110" s="79"/>
      <c r="FN110" s="79"/>
      <c r="FO110" s="79"/>
      <c r="FP110" s="79"/>
      <c r="FQ110" s="79"/>
      <c r="FR110" s="79"/>
      <c r="FS110" s="79"/>
      <c r="FT110" s="79"/>
      <c r="FU110" s="79"/>
      <c r="FV110" s="79"/>
      <c r="FW110" s="79"/>
      <c r="FX110" s="79">
        <v>5.1103897094726563</v>
      </c>
      <c r="FY110" s="79">
        <v>0</v>
      </c>
      <c r="FZ110" s="41"/>
      <c r="GA110" s="34"/>
      <c r="GB110" s="34"/>
    </row>
    <row r="111" spans="1:184" x14ac:dyDescent="0.25">
      <c r="A111" t="s">
        <v>186</v>
      </c>
      <c r="B111" t="s">
        <v>236</v>
      </c>
      <c r="C111" t="s">
        <v>2</v>
      </c>
      <c r="D111" t="s">
        <v>202</v>
      </c>
      <c r="E111" t="s">
        <v>241</v>
      </c>
      <c r="F111" t="s">
        <v>185</v>
      </c>
      <c r="G111" t="s">
        <v>1</v>
      </c>
      <c r="H111" s="79">
        <v>489</v>
      </c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  <c r="BB111" s="79"/>
      <c r="BC111" s="79"/>
      <c r="BD111" s="79"/>
      <c r="BE111" s="79"/>
      <c r="BF111" s="79"/>
      <c r="BG111" s="79"/>
      <c r="BH111" s="79"/>
      <c r="BI111" s="79"/>
      <c r="BJ111" s="79"/>
      <c r="BK111" s="79"/>
      <c r="BL111" s="79"/>
      <c r="BM111" s="79"/>
      <c r="BN111" s="79"/>
      <c r="BO111" s="79"/>
      <c r="BP111" s="79"/>
      <c r="BQ111" s="79"/>
      <c r="BR111" s="79"/>
      <c r="BS111" s="79"/>
      <c r="BT111" s="79"/>
      <c r="BU111" s="79"/>
      <c r="BV111" s="79"/>
      <c r="BW111" s="79"/>
      <c r="BX111" s="79"/>
      <c r="BY111" s="79"/>
      <c r="BZ111" s="79"/>
      <c r="CA111" s="79"/>
      <c r="CB111" s="79"/>
      <c r="CC111" s="79"/>
      <c r="CD111" s="79"/>
      <c r="CE111" s="79"/>
      <c r="CF111" s="79"/>
      <c r="CG111" s="79"/>
      <c r="CH111" s="79"/>
      <c r="CI111" s="79"/>
      <c r="CJ111" s="79"/>
      <c r="CK111" s="79"/>
      <c r="CL111" s="79"/>
      <c r="CM111" s="79"/>
      <c r="CN111" s="79"/>
      <c r="CO111" s="79"/>
      <c r="CP111" s="79"/>
      <c r="CQ111" s="79"/>
      <c r="CR111" s="79"/>
      <c r="CS111" s="79"/>
      <c r="CT111" s="79"/>
      <c r="CU111" s="79"/>
      <c r="CV111" s="79"/>
      <c r="CW111" s="79"/>
      <c r="CX111" s="79"/>
      <c r="CY111" s="79"/>
      <c r="CZ111" s="79"/>
      <c r="DA111" s="79"/>
      <c r="DB111" s="79"/>
      <c r="DC111" s="79"/>
      <c r="DD111" s="79"/>
      <c r="DE111" s="79"/>
      <c r="DF111" s="79"/>
      <c r="DG111" s="79"/>
      <c r="DH111" s="79"/>
      <c r="DI111" s="79"/>
      <c r="DJ111" s="79"/>
      <c r="DK111" s="79"/>
      <c r="DL111" s="79"/>
      <c r="DM111" s="79"/>
      <c r="DN111" s="79"/>
      <c r="DO111" s="79"/>
      <c r="DP111" s="79"/>
      <c r="DQ111" s="79"/>
      <c r="DR111" s="79"/>
      <c r="DS111" s="79"/>
      <c r="DT111" s="79"/>
      <c r="DU111" s="79"/>
      <c r="DV111" s="79"/>
      <c r="DW111" s="79"/>
      <c r="DX111" s="79"/>
      <c r="DY111" s="79"/>
      <c r="DZ111" s="79"/>
      <c r="EA111" s="79"/>
      <c r="EB111" s="79"/>
      <c r="EC111" s="79"/>
      <c r="ED111" s="79"/>
      <c r="EE111" s="79"/>
      <c r="EF111" s="79"/>
      <c r="EG111" s="79"/>
      <c r="EH111" s="79"/>
      <c r="EI111" s="79"/>
      <c r="EJ111" s="79"/>
      <c r="EK111" s="79"/>
      <c r="EL111" s="79"/>
      <c r="EM111" s="79"/>
      <c r="EN111" s="79"/>
      <c r="EO111" s="79"/>
      <c r="EP111" s="79"/>
      <c r="EQ111" s="79"/>
      <c r="ER111" s="79"/>
      <c r="ES111" s="79"/>
      <c r="ET111" s="79"/>
      <c r="EU111" s="79"/>
      <c r="EV111" s="79"/>
      <c r="EW111" s="79"/>
      <c r="EX111" s="79"/>
      <c r="EY111" s="79"/>
      <c r="EZ111" s="79"/>
      <c r="FA111" s="79"/>
      <c r="FB111" s="79"/>
      <c r="FC111" s="79"/>
      <c r="FD111" s="79"/>
      <c r="FE111" s="79"/>
      <c r="FF111" s="79"/>
      <c r="FG111" s="79"/>
      <c r="FH111" s="79"/>
      <c r="FI111" s="79"/>
      <c r="FJ111" s="79"/>
      <c r="FK111" s="79"/>
      <c r="FL111" s="79"/>
      <c r="FM111" s="79"/>
      <c r="FN111" s="79"/>
      <c r="FO111" s="79"/>
      <c r="FP111" s="79"/>
      <c r="FQ111" s="79"/>
      <c r="FR111" s="79"/>
      <c r="FS111" s="79"/>
      <c r="FT111" s="79"/>
      <c r="FU111" s="79"/>
      <c r="FV111" s="79"/>
      <c r="FW111" s="79"/>
      <c r="FX111" s="79">
        <v>3.1363637447357178</v>
      </c>
      <c r="FY111" s="79">
        <v>0</v>
      </c>
      <c r="FZ111" s="41"/>
      <c r="GA111" s="34"/>
      <c r="GB111" s="34"/>
    </row>
    <row r="112" spans="1:184" x14ac:dyDescent="0.25">
      <c r="A112" t="s">
        <v>186</v>
      </c>
      <c r="B112" t="s">
        <v>236</v>
      </c>
      <c r="C112" t="s">
        <v>2</v>
      </c>
      <c r="D112" t="s">
        <v>202</v>
      </c>
      <c r="E112" t="s">
        <v>242</v>
      </c>
      <c r="F112" t="s">
        <v>1</v>
      </c>
      <c r="G112" t="s">
        <v>198</v>
      </c>
      <c r="H112" s="79">
        <v>20799</v>
      </c>
      <c r="I112" s="79">
        <v>7.9744143486022949</v>
      </c>
      <c r="J112" s="79">
        <v>7.0666680335998535</v>
      </c>
      <c r="K112" s="79">
        <v>6.6740250587463379</v>
      </c>
      <c r="L112" s="79">
        <v>6.5596046447753906</v>
      </c>
      <c r="M112" s="79">
        <v>6.7528324127197266</v>
      </c>
      <c r="N112" s="79">
        <v>7.5192155838012695</v>
      </c>
      <c r="O112" s="79">
        <v>8.9275312423706055</v>
      </c>
      <c r="P112" s="79">
        <v>10.701592445373535</v>
      </c>
      <c r="Q112" s="79">
        <v>10.145752906799316</v>
      </c>
      <c r="R112" s="79">
        <v>9.3870220184326172</v>
      </c>
      <c r="S112" s="79">
        <v>8.8802528381347656</v>
      </c>
      <c r="T112" s="79">
        <v>8.6492586135864258</v>
      </c>
      <c r="U112" s="79">
        <v>8.6216268539428711</v>
      </c>
      <c r="V112" s="79">
        <v>8.1565999984741211</v>
      </c>
      <c r="W112" s="79">
        <v>8.1132593154907227</v>
      </c>
      <c r="X112" s="79">
        <v>8.1662540435791016</v>
      </c>
      <c r="Y112" s="79">
        <v>9.4869203567504883</v>
      </c>
      <c r="Z112" s="79">
        <v>11.959331512451172</v>
      </c>
      <c r="AA112" s="79">
        <v>13.523872375488281</v>
      </c>
      <c r="AB112" s="79">
        <v>14.135692596435547</v>
      </c>
      <c r="AC112" s="79">
        <v>14.229683876037598</v>
      </c>
      <c r="AD112" s="79">
        <v>13.335585594177246</v>
      </c>
      <c r="AE112" s="79">
        <v>11.880532264709473</v>
      </c>
      <c r="AF112" s="79">
        <v>9.8286371231079102</v>
      </c>
      <c r="AG112" s="79">
        <v>-0.89673930406570435</v>
      </c>
      <c r="AH112" s="79">
        <v>-0.87152653932571411</v>
      </c>
      <c r="AI112" s="79">
        <v>-0.81582421064376831</v>
      </c>
      <c r="AJ112" s="79">
        <v>-0.72506451606750488</v>
      </c>
      <c r="AK112" s="79">
        <v>-0.62341445684432983</v>
      </c>
      <c r="AL112" s="79">
        <v>-0.35904234647750854</v>
      </c>
      <c r="AM112" s="79">
        <v>-0.58429402112960815</v>
      </c>
      <c r="AN112" s="79">
        <v>-0.88080835342407227</v>
      </c>
      <c r="AO112" s="79">
        <v>-0.52648079395294189</v>
      </c>
      <c r="AP112" s="79">
        <v>-0.40008389949798584</v>
      </c>
      <c r="AQ112" s="79">
        <v>-0.23098358511924744</v>
      </c>
      <c r="AR112" s="79">
        <v>-0.39669552445411682</v>
      </c>
      <c r="AS112" s="79">
        <v>-0.11549410969018936</v>
      </c>
      <c r="AT112" s="79">
        <v>-0.31173881888389587</v>
      </c>
      <c r="AU112" s="79">
        <v>-4.7511056065559387E-2</v>
      </c>
      <c r="AV112" s="79">
        <v>-6.2865182757377625E-2</v>
      </c>
      <c r="AW112" s="79">
        <v>0.2759547233581543</v>
      </c>
      <c r="AX112" s="79">
        <v>0.15957804024219513</v>
      </c>
      <c r="AY112" s="79">
        <v>-0.17940081655979156</v>
      </c>
      <c r="AZ112" s="79">
        <v>-0.15856213867664337</v>
      </c>
      <c r="BA112" s="79">
        <v>-0.14129938185214996</v>
      </c>
      <c r="BB112" s="79">
        <v>-0.81250381469726563</v>
      </c>
      <c r="BC112" s="79">
        <v>-0.50297367572784424</v>
      </c>
      <c r="BD112" s="79">
        <v>-0.87708097696304321</v>
      </c>
      <c r="BE112" s="79">
        <v>-0.6784941554069519</v>
      </c>
      <c r="BF112" s="79">
        <v>-0.6659696102142334</v>
      </c>
      <c r="BG112" s="79">
        <v>-0.6174163818359375</v>
      </c>
      <c r="BH112" s="79">
        <v>-0.53034341335296631</v>
      </c>
      <c r="BI112" s="79">
        <v>-0.43819418549537659</v>
      </c>
      <c r="BJ112" s="79">
        <v>-0.16607825458049774</v>
      </c>
      <c r="BK112" s="79">
        <v>-0.37697184085845947</v>
      </c>
      <c r="BL112" s="79">
        <v>-0.66382694244384766</v>
      </c>
      <c r="BM112" s="79">
        <v>-0.34673342108726501</v>
      </c>
      <c r="BN112" s="79">
        <v>-0.22306573390960693</v>
      </c>
      <c r="BO112" s="79">
        <v>-5.8740906417369843E-2</v>
      </c>
      <c r="BP112" s="79">
        <v>-0.21097303926944733</v>
      </c>
      <c r="BQ112" s="79">
        <v>6.3034035265445709E-2</v>
      </c>
      <c r="BR112" s="79">
        <v>-0.13702753186225891</v>
      </c>
      <c r="BS112" s="79">
        <v>0.10567144304513931</v>
      </c>
      <c r="BT112" s="79">
        <v>9.2505566775798798E-2</v>
      </c>
      <c r="BU112" s="79">
        <v>0.44986751675605774</v>
      </c>
      <c r="BV112" s="79">
        <v>0.34761548042297363</v>
      </c>
      <c r="BW112" s="79">
        <v>2.0372312515974045E-2</v>
      </c>
      <c r="BX112" s="79">
        <v>4.3715078383684158E-2</v>
      </c>
      <c r="BY112" s="79">
        <v>7.825007289648056E-2</v>
      </c>
      <c r="BZ112" s="79">
        <v>-0.57254922389984131</v>
      </c>
      <c r="CA112" s="79">
        <v>-0.29006052017211914</v>
      </c>
      <c r="CB112" s="79">
        <v>-0.66568911075592041</v>
      </c>
      <c r="CC112" s="79">
        <v>-0.52733820676803589</v>
      </c>
      <c r="CD112" s="79">
        <v>-0.5236014723777771</v>
      </c>
      <c r="CE112" s="79">
        <v>-0.47999969124794006</v>
      </c>
      <c r="CF112" s="79">
        <v>-0.39548015594482422</v>
      </c>
      <c r="CG112" s="79">
        <v>-0.30991119146347046</v>
      </c>
      <c r="CH112" s="79">
        <v>-3.243192657828331E-2</v>
      </c>
      <c r="CI112" s="79">
        <v>-0.23338112235069275</v>
      </c>
      <c r="CJ112" s="79">
        <v>-0.51354628801345825</v>
      </c>
      <c r="CK112" s="79">
        <v>-0.22224093973636627</v>
      </c>
      <c r="CL112" s="79">
        <v>-0.10046348720788956</v>
      </c>
      <c r="CM112" s="79">
        <v>6.0553848743438721E-2</v>
      </c>
      <c r="CN112" s="79">
        <v>-8.234221488237381E-2</v>
      </c>
      <c r="CO112" s="79">
        <v>0.1866820901632309</v>
      </c>
      <c r="CP112" s="79">
        <v>-1.6023030504584312E-2</v>
      </c>
      <c r="CQ112" s="79">
        <v>0.21176517009735107</v>
      </c>
      <c r="CR112" s="79">
        <v>0.20011487603187561</v>
      </c>
      <c r="CS112" s="79">
        <v>0.57031899690628052</v>
      </c>
      <c r="CT112" s="79">
        <v>0.47784966230392456</v>
      </c>
      <c r="CU112" s="79">
        <v>0.15873457491397858</v>
      </c>
      <c r="CV112" s="79">
        <v>0.18381166458129883</v>
      </c>
      <c r="CW112" s="79">
        <v>0.23030935227870941</v>
      </c>
      <c r="CX112" s="79">
        <v>-0.40635737776756287</v>
      </c>
      <c r="CY112" s="79">
        <v>-0.14259752631187439</v>
      </c>
      <c r="CZ112" s="79">
        <v>-0.51927977800369263</v>
      </c>
      <c r="DA112" s="79">
        <v>-0.37618225812911987</v>
      </c>
      <c r="DB112" s="79">
        <v>-0.38123336434364319</v>
      </c>
      <c r="DC112" s="79">
        <v>-0.34258303046226501</v>
      </c>
      <c r="DD112" s="79">
        <v>-0.26061689853668213</v>
      </c>
      <c r="DE112" s="79">
        <v>-0.18162821233272552</v>
      </c>
      <c r="DF112" s="79">
        <v>0.10121440887451172</v>
      </c>
      <c r="DG112" s="79">
        <v>-8.9790418744087219E-2</v>
      </c>
      <c r="DH112" s="79">
        <v>-0.36326563358306885</v>
      </c>
      <c r="DI112" s="79">
        <v>-9.7748458385467529E-2</v>
      </c>
      <c r="DJ112" s="79">
        <v>2.2138761356472969E-2</v>
      </c>
      <c r="DK112" s="79">
        <v>0.17984861135482788</v>
      </c>
      <c r="DL112" s="79">
        <v>4.6288605779409409E-2</v>
      </c>
      <c r="DM112" s="79">
        <v>0.31033015251159668</v>
      </c>
      <c r="DN112" s="79">
        <v>0.10498146712779999</v>
      </c>
      <c r="DO112" s="79">
        <v>0.31785890460014343</v>
      </c>
      <c r="DP112" s="79">
        <v>0.30772417783737183</v>
      </c>
      <c r="DQ112" s="79">
        <v>0.69077044725418091</v>
      </c>
      <c r="DR112" s="79">
        <v>0.60808384418487549</v>
      </c>
      <c r="DS112" s="79">
        <v>0.297096848487854</v>
      </c>
      <c r="DT112" s="79">
        <v>0.3239082396030426</v>
      </c>
      <c r="DU112" s="79">
        <v>0.38236862421035767</v>
      </c>
      <c r="DV112" s="79">
        <v>-0.24016556143760681</v>
      </c>
      <c r="DW112" s="79">
        <v>4.8654819838702679E-3</v>
      </c>
      <c r="DX112" s="79">
        <v>-0.37287041544914246</v>
      </c>
      <c r="DY112" s="79">
        <v>-0.15793710947036743</v>
      </c>
      <c r="DZ112" s="79">
        <v>-0.17567642033100128</v>
      </c>
      <c r="EA112" s="79">
        <v>-0.14417518675327301</v>
      </c>
      <c r="EB112" s="79">
        <v>-6.5895795822143555E-2</v>
      </c>
      <c r="EC112" s="79">
        <v>3.5920517984777689E-3</v>
      </c>
      <c r="ED112" s="79">
        <v>0.29417848587036133</v>
      </c>
      <c r="EE112" s="79">
        <v>0.11753175407648087</v>
      </c>
      <c r="EF112" s="79">
        <v>-0.14628420770168304</v>
      </c>
      <c r="EG112" s="79">
        <v>8.1998907029628754E-2</v>
      </c>
      <c r="EH112" s="79">
        <v>0.19915693998336792</v>
      </c>
      <c r="EI112" s="79">
        <v>0.35209128260612488</v>
      </c>
      <c r="EJ112" s="79">
        <v>0.23201107978820801</v>
      </c>
      <c r="EK112" s="79">
        <v>0.48885828256607056</v>
      </c>
      <c r="EL112" s="79">
        <v>0.27969273924827576</v>
      </c>
      <c r="EM112" s="79">
        <v>0.47104141116142273</v>
      </c>
      <c r="EN112" s="79">
        <v>0.46309494972229004</v>
      </c>
      <c r="EO112" s="79">
        <v>0.86468327045440674</v>
      </c>
      <c r="EP112" s="79">
        <v>0.79612129926681519</v>
      </c>
      <c r="EQ112" s="79">
        <v>0.49686998128890991</v>
      </c>
      <c r="ER112" s="79">
        <v>0.52618545293807983</v>
      </c>
      <c r="ES112" s="79">
        <v>0.60191810131072998</v>
      </c>
      <c r="ET112" s="79">
        <v>-2.1095693227835E-4</v>
      </c>
      <c r="EU112" s="79">
        <v>0.21777863800525665</v>
      </c>
      <c r="EV112" s="79">
        <v>-0.16147854924201965</v>
      </c>
      <c r="EW112" s="79">
        <v>52.058345794677734</v>
      </c>
      <c r="EX112" s="79">
        <v>51.130882263183594</v>
      </c>
      <c r="EY112" s="79">
        <v>50.635002136230469</v>
      </c>
      <c r="EZ112" s="79">
        <v>49.966106414794922</v>
      </c>
      <c r="FA112" s="79">
        <v>49.422538757324219</v>
      </c>
      <c r="FB112" s="79">
        <v>49.165012359619141</v>
      </c>
      <c r="FC112" s="79">
        <v>49.1435546875</v>
      </c>
      <c r="FD112" s="79">
        <v>50.835418701171875</v>
      </c>
      <c r="FE112" s="79">
        <v>54.637771606445313</v>
      </c>
      <c r="FF112" s="79">
        <v>57.771381378173828</v>
      </c>
      <c r="FG112" s="79">
        <v>60.430881500244141</v>
      </c>
      <c r="FH112" s="79">
        <v>62.600177764892578</v>
      </c>
      <c r="FI112" s="79">
        <v>64.023666381835938</v>
      </c>
      <c r="FJ112" s="79">
        <v>64.834968566894531</v>
      </c>
      <c r="FK112" s="79">
        <v>64.94586181640625</v>
      </c>
      <c r="FL112" s="79">
        <v>63.985431671142578</v>
      </c>
      <c r="FM112" s="79">
        <v>61.631336212158203</v>
      </c>
      <c r="FN112" s="79">
        <v>59.150283813476563</v>
      </c>
      <c r="FO112" s="79">
        <v>57.551708221435547</v>
      </c>
      <c r="FP112" s="79">
        <v>56.248020172119141</v>
      </c>
      <c r="FQ112" s="79">
        <v>55.307163238525391</v>
      </c>
      <c r="FR112" s="79">
        <v>54.421192169189453</v>
      </c>
      <c r="FS112" s="79">
        <v>53.564079284667969</v>
      </c>
      <c r="FT112" s="79">
        <v>52.830028533935547</v>
      </c>
      <c r="FU112" s="79">
        <v>0.16214598715305328</v>
      </c>
      <c r="FV112" s="79">
        <v>0.19653327763080597</v>
      </c>
      <c r="FW112" s="79">
        <v>0.16881899535655975</v>
      </c>
      <c r="FX112" s="79">
        <v>422.79998779296875</v>
      </c>
      <c r="FY112" s="79">
        <v>1</v>
      </c>
      <c r="FZ112" s="41"/>
      <c r="GA112" s="34"/>
      <c r="GB112" s="34"/>
    </row>
    <row r="113" spans="1:184" x14ac:dyDescent="0.25">
      <c r="A113" t="s">
        <v>186</v>
      </c>
      <c r="B113" t="s">
        <v>236</v>
      </c>
      <c r="C113" t="s">
        <v>2</v>
      </c>
      <c r="D113" t="s">
        <v>202</v>
      </c>
      <c r="E113" t="s">
        <v>242</v>
      </c>
      <c r="F113" t="s">
        <v>1</v>
      </c>
      <c r="G113" t="s">
        <v>200</v>
      </c>
      <c r="H113" s="79">
        <v>3049</v>
      </c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  <c r="AU113" s="79"/>
      <c r="AV113" s="79"/>
      <c r="AW113" s="79"/>
      <c r="AX113" s="79"/>
      <c r="AY113" s="79"/>
      <c r="AZ113" s="79"/>
      <c r="BA113" s="79"/>
      <c r="BB113" s="79"/>
      <c r="BC113" s="79"/>
      <c r="BD113" s="79"/>
      <c r="BE113" s="79"/>
      <c r="BF113" s="79"/>
      <c r="BG113" s="79"/>
      <c r="BH113" s="79"/>
      <c r="BI113" s="79"/>
      <c r="BJ113" s="79"/>
      <c r="BK113" s="79"/>
      <c r="BL113" s="79"/>
      <c r="BM113" s="79"/>
      <c r="BN113" s="79"/>
      <c r="BO113" s="79"/>
      <c r="BP113" s="79"/>
      <c r="BQ113" s="79"/>
      <c r="BR113" s="79"/>
      <c r="BS113" s="79"/>
      <c r="BT113" s="79"/>
      <c r="BU113" s="79"/>
      <c r="BV113" s="79"/>
      <c r="BW113" s="79"/>
      <c r="BX113" s="79"/>
      <c r="BY113" s="79"/>
      <c r="BZ113" s="79"/>
      <c r="CA113" s="79"/>
      <c r="CB113" s="79"/>
      <c r="CC113" s="79"/>
      <c r="CD113" s="79"/>
      <c r="CE113" s="79"/>
      <c r="CF113" s="79"/>
      <c r="CG113" s="79"/>
      <c r="CH113" s="79"/>
      <c r="CI113" s="79"/>
      <c r="CJ113" s="79"/>
      <c r="CK113" s="79"/>
      <c r="CL113" s="79"/>
      <c r="CM113" s="79"/>
      <c r="CN113" s="79"/>
      <c r="CO113" s="79"/>
      <c r="CP113" s="79"/>
      <c r="CQ113" s="79"/>
      <c r="CR113" s="79"/>
      <c r="CS113" s="79"/>
      <c r="CT113" s="79"/>
      <c r="CU113" s="79"/>
      <c r="CV113" s="79"/>
      <c r="CW113" s="79"/>
      <c r="CX113" s="79"/>
      <c r="CY113" s="79"/>
      <c r="CZ113" s="79"/>
      <c r="DA113" s="79"/>
      <c r="DB113" s="79"/>
      <c r="DC113" s="79"/>
      <c r="DD113" s="79"/>
      <c r="DE113" s="79"/>
      <c r="DF113" s="79"/>
      <c r="DG113" s="79"/>
      <c r="DH113" s="79"/>
      <c r="DI113" s="79"/>
      <c r="DJ113" s="79"/>
      <c r="DK113" s="79"/>
      <c r="DL113" s="79"/>
      <c r="DM113" s="79"/>
      <c r="DN113" s="79"/>
      <c r="DO113" s="79"/>
      <c r="DP113" s="79"/>
      <c r="DQ113" s="79"/>
      <c r="DR113" s="79"/>
      <c r="DS113" s="79"/>
      <c r="DT113" s="79"/>
      <c r="DU113" s="79"/>
      <c r="DV113" s="79"/>
      <c r="DW113" s="79"/>
      <c r="DX113" s="79"/>
      <c r="DY113" s="79"/>
      <c r="DZ113" s="79"/>
      <c r="EA113" s="79"/>
      <c r="EB113" s="79"/>
      <c r="EC113" s="79"/>
      <c r="ED113" s="79"/>
      <c r="EE113" s="79"/>
      <c r="EF113" s="79"/>
      <c r="EG113" s="79"/>
      <c r="EH113" s="79"/>
      <c r="EI113" s="79"/>
      <c r="EJ113" s="79"/>
      <c r="EK113" s="79"/>
      <c r="EL113" s="79"/>
      <c r="EM113" s="79"/>
      <c r="EN113" s="79"/>
      <c r="EO113" s="79"/>
      <c r="EP113" s="79"/>
      <c r="EQ113" s="79"/>
      <c r="ER113" s="79"/>
      <c r="ES113" s="79"/>
      <c r="ET113" s="79"/>
      <c r="EU113" s="79"/>
      <c r="EV113" s="79"/>
      <c r="EW113" s="79"/>
      <c r="EX113" s="79"/>
      <c r="EY113" s="79"/>
      <c r="EZ113" s="79"/>
      <c r="FA113" s="79"/>
      <c r="FB113" s="79"/>
      <c r="FC113" s="79"/>
      <c r="FD113" s="79"/>
      <c r="FE113" s="79"/>
      <c r="FF113" s="79"/>
      <c r="FG113" s="79"/>
      <c r="FH113" s="79"/>
      <c r="FI113" s="79"/>
      <c r="FJ113" s="79"/>
      <c r="FK113" s="79"/>
      <c r="FL113" s="79"/>
      <c r="FM113" s="79"/>
      <c r="FN113" s="79"/>
      <c r="FO113" s="79"/>
      <c r="FP113" s="79"/>
      <c r="FQ113" s="79"/>
      <c r="FR113" s="79"/>
      <c r="FS113" s="79"/>
      <c r="FT113" s="79"/>
      <c r="FU113" s="79"/>
      <c r="FV113" s="79"/>
      <c r="FW113" s="79"/>
      <c r="FX113" s="79">
        <v>96.699996948242188</v>
      </c>
      <c r="FY113" s="79">
        <v>0</v>
      </c>
      <c r="FZ113" s="41"/>
      <c r="GA113" s="34"/>
      <c r="GB113" s="34"/>
    </row>
    <row r="114" spans="1:184" x14ac:dyDescent="0.25">
      <c r="A114" t="s">
        <v>186</v>
      </c>
      <c r="B114" t="s">
        <v>236</v>
      </c>
      <c r="C114" t="s">
        <v>2</v>
      </c>
      <c r="D114" t="s">
        <v>202</v>
      </c>
      <c r="E114" t="s">
        <v>242</v>
      </c>
      <c r="F114" t="s">
        <v>1</v>
      </c>
      <c r="G114" t="s">
        <v>1</v>
      </c>
      <c r="H114" s="79">
        <v>23848</v>
      </c>
      <c r="I114" s="79">
        <v>9.9787578582763672</v>
      </c>
      <c r="J114" s="79">
        <v>8.8557491302490234</v>
      </c>
      <c r="K114" s="79">
        <v>8.3596925735473633</v>
      </c>
      <c r="L114" s="79">
        <v>8.1616458892822266</v>
      </c>
      <c r="M114" s="79">
        <v>8.3432455062866211</v>
      </c>
      <c r="N114" s="79">
        <v>9.3026542663574219</v>
      </c>
      <c r="O114" s="79">
        <v>10.992507934570313</v>
      </c>
      <c r="P114" s="79">
        <v>13.103898048400879</v>
      </c>
      <c r="Q114" s="79">
        <v>12.488219261169434</v>
      </c>
      <c r="R114" s="79">
        <v>11.720951080322266</v>
      </c>
      <c r="S114" s="79">
        <v>11.088567733764648</v>
      </c>
      <c r="T114" s="79">
        <v>10.908258438110352</v>
      </c>
      <c r="U114" s="79">
        <v>10.798445701599121</v>
      </c>
      <c r="V114" s="79">
        <v>10.276961326599121</v>
      </c>
      <c r="W114" s="79">
        <v>10.143926620483398</v>
      </c>
      <c r="X114" s="79">
        <v>10.271713256835938</v>
      </c>
      <c r="Y114" s="79">
        <v>11.989660263061523</v>
      </c>
      <c r="Z114" s="79">
        <v>14.913808822631836</v>
      </c>
      <c r="AA114" s="79">
        <v>16.555683135986328</v>
      </c>
      <c r="AB114" s="79">
        <v>17.196176528930664</v>
      </c>
      <c r="AC114" s="79">
        <v>17.283893585205078</v>
      </c>
      <c r="AD114" s="79">
        <v>16.278326034545898</v>
      </c>
      <c r="AE114" s="79">
        <v>14.574375152587891</v>
      </c>
      <c r="AF114" s="79">
        <v>12.23125171661377</v>
      </c>
      <c r="AG114" s="79">
        <v>-0.9937860369682312</v>
      </c>
      <c r="AH114" s="79">
        <v>-0.9203498363494873</v>
      </c>
      <c r="AI114" s="79">
        <v>-0.75790625810623169</v>
      </c>
      <c r="AJ114" s="79">
        <v>-0.69297903776168823</v>
      </c>
      <c r="AK114" s="79">
        <v>-0.58772194385528564</v>
      </c>
      <c r="AL114" s="79">
        <v>-0.26765546202659607</v>
      </c>
      <c r="AM114" s="79">
        <v>-0.55752599239349365</v>
      </c>
      <c r="AN114" s="79">
        <v>-0.80638962984085083</v>
      </c>
      <c r="AO114" s="79">
        <v>-0.38456669449806213</v>
      </c>
      <c r="AP114" s="79">
        <v>-0.28153729438781738</v>
      </c>
      <c r="AQ114" s="79">
        <v>-0.21067877113819122</v>
      </c>
      <c r="AR114" s="79">
        <v>-0.27070006728172302</v>
      </c>
      <c r="AS114" s="79">
        <v>-2.0733479410409927E-2</v>
      </c>
      <c r="AT114" s="79">
        <v>-0.22867289185523987</v>
      </c>
      <c r="AU114" s="79">
        <v>-4.4527027755975723E-2</v>
      </c>
      <c r="AV114" s="79">
        <v>4.1132699698209763E-2</v>
      </c>
      <c r="AW114" s="79">
        <v>0.52677643299102783</v>
      </c>
      <c r="AX114" s="79">
        <v>0.38659957051277161</v>
      </c>
      <c r="AY114" s="79">
        <v>3.6036189645528793E-2</v>
      </c>
      <c r="AZ114" s="79">
        <v>-9.0069286525249481E-2</v>
      </c>
      <c r="BA114" s="79">
        <v>-9.8257310688495636E-2</v>
      </c>
      <c r="BB114" s="79">
        <v>-0.76982051134109497</v>
      </c>
      <c r="BC114" s="79">
        <v>-0.41077283024787903</v>
      </c>
      <c r="BD114" s="79">
        <v>-0.73150676488876343</v>
      </c>
      <c r="BE114" s="79">
        <v>-0.73206514120101929</v>
      </c>
      <c r="BF114" s="79">
        <v>-0.68458962440490723</v>
      </c>
      <c r="BG114" s="79">
        <v>-0.54299783706665039</v>
      </c>
      <c r="BH114" s="79">
        <v>-0.48423442244529724</v>
      </c>
      <c r="BI114" s="79">
        <v>-0.38760566711425781</v>
      </c>
      <c r="BJ114" s="79">
        <v>-5.3878128528594971E-2</v>
      </c>
      <c r="BK114" s="79">
        <v>-0.33061042428016663</v>
      </c>
      <c r="BL114" s="79">
        <v>-0.56804376840591431</v>
      </c>
      <c r="BM114" s="79">
        <v>-0.16224679350852966</v>
      </c>
      <c r="BN114" s="79">
        <v>-4.638073593378067E-2</v>
      </c>
      <c r="BO114" s="79">
        <v>1.9469503313302994E-2</v>
      </c>
      <c r="BP114" s="79">
        <v>-5.022791400551796E-2</v>
      </c>
      <c r="BQ114" s="79">
        <v>0.18407821655273438</v>
      </c>
      <c r="BR114" s="79">
        <v>-3.0645838007330894E-2</v>
      </c>
      <c r="BS114" s="79">
        <v>0.13443399965763092</v>
      </c>
      <c r="BT114" s="79">
        <v>0.21833524107933044</v>
      </c>
      <c r="BU114" s="79">
        <v>0.73001468181610107</v>
      </c>
      <c r="BV114" s="79">
        <v>0.6081618070602417</v>
      </c>
      <c r="BW114" s="79">
        <v>0.2640952467918396</v>
      </c>
      <c r="BX114" s="79">
        <v>0.15285024046897888</v>
      </c>
      <c r="BY114" s="79">
        <v>0.1554429680109024</v>
      </c>
      <c r="BZ114" s="79">
        <v>-0.50680041313171387</v>
      </c>
      <c r="CA114" s="79">
        <v>-0.17728777229785919</v>
      </c>
      <c r="CB114" s="79">
        <v>-0.50389045476913452</v>
      </c>
      <c r="CC114" s="79">
        <v>-0.55079805850982666</v>
      </c>
      <c r="CD114" s="79">
        <v>-0.52130287885665894</v>
      </c>
      <c r="CE114" s="79">
        <v>-0.3941529393196106</v>
      </c>
      <c r="CF114" s="79">
        <v>-0.33965852856636047</v>
      </c>
      <c r="CG114" s="79">
        <v>-0.24900573492050171</v>
      </c>
      <c r="CH114" s="79">
        <v>9.4183400273323059E-2</v>
      </c>
      <c r="CI114" s="79">
        <v>-0.17344941198825836</v>
      </c>
      <c r="CJ114" s="79">
        <v>-0.40296614170074463</v>
      </c>
      <c r="CK114" s="79">
        <v>-8.268699049949646E-3</v>
      </c>
      <c r="CL114" s="79">
        <v>0.11648797988891602</v>
      </c>
      <c r="CM114" s="79">
        <v>0.17886950075626373</v>
      </c>
      <c r="CN114" s="79">
        <v>0.10247042030096054</v>
      </c>
      <c r="CO114" s="79">
        <v>0.32593017816543579</v>
      </c>
      <c r="CP114" s="79">
        <v>0.10650709271430969</v>
      </c>
      <c r="CQ114" s="79">
        <v>0.25838187336921692</v>
      </c>
      <c r="CR114" s="79">
        <v>0.3410651683807373</v>
      </c>
      <c r="CS114" s="79">
        <v>0.87077689170837402</v>
      </c>
      <c r="CT114" s="79">
        <v>0.7616150975227356</v>
      </c>
      <c r="CU114" s="79">
        <v>0.42204824090003967</v>
      </c>
      <c r="CV114" s="79">
        <v>0.32109555602073669</v>
      </c>
      <c r="CW114" s="79">
        <v>0.33115500211715698</v>
      </c>
      <c r="CX114" s="79">
        <v>-0.32463353872299194</v>
      </c>
      <c r="CY114" s="79">
        <v>-1.557674165815115E-2</v>
      </c>
      <c r="CZ114" s="79">
        <v>-0.34624403715133667</v>
      </c>
      <c r="DA114" s="79">
        <v>-0.36953094601631165</v>
      </c>
      <c r="DB114" s="79">
        <v>-0.35801610350608826</v>
      </c>
      <c r="DC114" s="79">
        <v>-0.24530802667140961</v>
      </c>
      <c r="DD114" s="79">
        <v>-0.19508263468742371</v>
      </c>
      <c r="DE114" s="79">
        <v>-0.11040580272674561</v>
      </c>
      <c r="DF114" s="79">
        <v>0.24224492907524109</v>
      </c>
      <c r="DG114" s="79">
        <v>-1.6288395971059799E-2</v>
      </c>
      <c r="DH114" s="79">
        <v>-0.23788851499557495</v>
      </c>
      <c r="DI114" s="79">
        <v>0.14570939540863037</v>
      </c>
      <c r="DJ114" s="79">
        <v>0.2793566882610321</v>
      </c>
      <c r="DK114" s="79">
        <v>0.33826950192451477</v>
      </c>
      <c r="DL114" s="79">
        <v>0.25516876578330994</v>
      </c>
      <c r="DM114" s="79">
        <v>0.46778213977813721</v>
      </c>
      <c r="DN114" s="79">
        <v>0.24366001784801483</v>
      </c>
      <c r="DO114" s="79">
        <v>0.38232973217964172</v>
      </c>
      <c r="DP114" s="79">
        <v>0.46379509568214417</v>
      </c>
      <c r="DQ114" s="79">
        <v>1.011539101600647</v>
      </c>
      <c r="DR114" s="79">
        <v>0.91506838798522949</v>
      </c>
      <c r="DS114" s="79">
        <v>0.58000123500823975</v>
      </c>
      <c r="DT114" s="79">
        <v>0.48934087157249451</v>
      </c>
      <c r="DU114" s="79">
        <v>0.50686705112457275</v>
      </c>
      <c r="DV114" s="79">
        <v>-0.14246663451194763</v>
      </c>
      <c r="DW114" s="79">
        <v>0.14613428711891174</v>
      </c>
      <c r="DX114" s="79">
        <v>-0.18859764933586121</v>
      </c>
      <c r="DY114" s="79">
        <v>-0.10781005769968033</v>
      </c>
      <c r="DZ114" s="79">
        <v>-0.12225595116615295</v>
      </c>
      <c r="EA114" s="79">
        <v>-3.0399603769183159E-2</v>
      </c>
      <c r="EB114" s="79">
        <v>1.36620057746768E-2</v>
      </c>
      <c r="EC114" s="79">
        <v>8.9710496366024017E-2</v>
      </c>
      <c r="ED114" s="79">
        <v>0.45602226257324219</v>
      </c>
      <c r="EE114" s="79">
        <v>0.21062715351581573</v>
      </c>
      <c r="EF114" s="79">
        <v>4.573554324451834E-4</v>
      </c>
      <c r="EG114" s="79">
        <v>0.36802929639816284</v>
      </c>
      <c r="EH114" s="79">
        <v>0.51451325416564941</v>
      </c>
      <c r="EI114" s="79">
        <v>0.56841778755187988</v>
      </c>
      <c r="EJ114" s="79">
        <v>0.47564089298248291</v>
      </c>
      <c r="EK114" s="79">
        <v>0.67259383201599121</v>
      </c>
      <c r="EL114" s="79">
        <v>0.44168707728385925</v>
      </c>
      <c r="EM114" s="79">
        <v>0.56129080057144165</v>
      </c>
      <c r="EN114" s="79">
        <v>0.64099764823913574</v>
      </c>
      <c r="EO114" s="79">
        <v>1.2147773504257202</v>
      </c>
      <c r="EP114" s="79">
        <v>1.136630654335022</v>
      </c>
      <c r="EQ114" s="79">
        <v>0.80806028842926025</v>
      </c>
      <c r="ER114" s="79">
        <v>0.73226040601730347</v>
      </c>
      <c r="ES114" s="79">
        <v>0.760567307472229</v>
      </c>
      <c r="ET114" s="79">
        <v>0.12055342644453049</v>
      </c>
      <c r="EU114" s="79">
        <v>0.37961933016777039</v>
      </c>
      <c r="EV114" s="79">
        <v>3.901870921254158E-2</v>
      </c>
      <c r="EW114" s="79">
        <v>51.745651245117188</v>
      </c>
      <c r="EX114" s="79">
        <v>50.826026916503906</v>
      </c>
      <c r="EY114" s="79">
        <v>50.31719970703125</v>
      </c>
      <c r="EZ114" s="79">
        <v>49.629505157470703</v>
      </c>
      <c r="FA114" s="79">
        <v>49.141471862792969</v>
      </c>
      <c r="FB114" s="79">
        <v>48.895195007324219</v>
      </c>
      <c r="FC114" s="79">
        <v>48.812446594238281</v>
      </c>
      <c r="FD114" s="79">
        <v>50.462852478027344</v>
      </c>
      <c r="FE114" s="79">
        <v>54.313926696777344</v>
      </c>
      <c r="FF114" s="79">
        <v>57.49798583984375</v>
      </c>
      <c r="FG114" s="79">
        <v>60.191249847412109</v>
      </c>
      <c r="FH114" s="79">
        <v>62.388114929199219</v>
      </c>
      <c r="FI114" s="79">
        <v>63.8599853515625</v>
      </c>
      <c r="FJ114" s="79">
        <v>64.733451843261719</v>
      </c>
      <c r="FK114" s="79">
        <v>64.791015625</v>
      </c>
      <c r="FL114" s="79">
        <v>63.8834228515625</v>
      </c>
      <c r="FM114" s="79">
        <v>61.465015411376953</v>
      </c>
      <c r="FN114" s="79">
        <v>58.892986297607422</v>
      </c>
      <c r="FO114" s="79">
        <v>57.265220642089844</v>
      </c>
      <c r="FP114" s="79">
        <v>55.920391082763672</v>
      </c>
      <c r="FQ114" s="79">
        <v>54.980068206787109</v>
      </c>
      <c r="FR114" s="79">
        <v>54.094841003417969</v>
      </c>
      <c r="FS114" s="79">
        <v>53.270381927490234</v>
      </c>
      <c r="FT114" s="79">
        <v>52.54669189453125</v>
      </c>
      <c r="FU114" s="79">
        <v>0.19635337591171265</v>
      </c>
      <c r="FV114" s="79">
        <v>0.23485645651817322</v>
      </c>
      <c r="FW114" s="79">
        <v>0.2020171582698822</v>
      </c>
      <c r="FX114" s="79">
        <v>519.5</v>
      </c>
      <c r="FY114" s="79">
        <v>1</v>
      </c>
      <c r="FZ114" s="41"/>
      <c r="GA114" s="34"/>
      <c r="GB114" s="34"/>
    </row>
    <row r="115" spans="1:184" x14ac:dyDescent="0.25">
      <c r="A115" t="s">
        <v>186</v>
      </c>
      <c r="B115" t="s">
        <v>236</v>
      </c>
      <c r="C115" t="s">
        <v>2</v>
      </c>
      <c r="D115" t="s">
        <v>202</v>
      </c>
      <c r="E115" t="s">
        <v>242</v>
      </c>
      <c r="F115" t="s">
        <v>178</v>
      </c>
      <c r="G115" t="s">
        <v>1</v>
      </c>
      <c r="H115" s="79">
        <v>17009</v>
      </c>
      <c r="I115" s="79">
        <v>6.6323113441467285</v>
      </c>
      <c r="J115" s="79">
        <v>5.7846846580505371</v>
      </c>
      <c r="K115" s="79">
        <v>5.3927149772644043</v>
      </c>
      <c r="L115" s="79">
        <v>5.2352542877197266</v>
      </c>
      <c r="M115" s="79">
        <v>5.2956171035766602</v>
      </c>
      <c r="N115" s="79">
        <v>5.8276348114013672</v>
      </c>
      <c r="O115" s="79">
        <v>7.104280948638916</v>
      </c>
      <c r="P115" s="79">
        <v>8.4888229370117188</v>
      </c>
      <c r="Q115" s="79">
        <v>8.0167484283447266</v>
      </c>
      <c r="R115" s="79">
        <v>7.3198294639587402</v>
      </c>
      <c r="S115" s="79">
        <v>6.7408456802368164</v>
      </c>
      <c r="T115" s="79">
        <v>6.6037087440490723</v>
      </c>
      <c r="U115" s="79">
        <v>6.6077919006347656</v>
      </c>
      <c r="V115" s="79">
        <v>6.3544225692749023</v>
      </c>
      <c r="W115" s="79">
        <v>6.313910961151123</v>
      </c>
      <c r="X115" s="79">
        <v>6.4686994552612305</v>
      </c>
      <c r="Y115" s="79">
        <v>7.4763407707214355</v>
      </c>
      <c r="Z115" s="79">
        <v>9.4129800796508789</v>
      </c>
      <c r="AA115" s="79">
        <v>10.78138542175293</v>
      </c>
      <c r="AB115" s="79">
        <v>11.255429267883301</v>
      </c>
      <c r="AC115" s="79">
        <v>11.454855918884277</v>
      </c>
      <c r="AD115" s="79">
        <v>10.939558029174805</v>
      </c>
      <c r="AE115" s="79">
        <v>9.8380765914916992</v>
      </c>
      <c r="AF115" s="79">
        <v>8.2146320343017578</v>
      </c>
      <c r="AG115" s="79">
        <v>-0.93610727787017822</v>
      </c>
      <c r="AH115" s="79">
        <v>-0.90108644962310791</v>
      </c>
      <c r="AI115" s="79">
        <v>-0.84950727224349976</v>
      </c>
      <c r="AJ115" s="79">
        <v>-0.76926666498184204</v>
      </c>
      <c r="AK115" s="79">
        <v>-0.63658756017684937</v>
      </c>
      <c r="AL115" s="79">
        <v>-0.51219332218170166</v>
      </c>
      <c r="AM115" s="79">
        <v>-0.33986982703208923</v>
      </c>
      <c r="AN115" s="79">
        <v>-0.37211507558822632</v>
      </c>
      <c r="AO115" s="79">
        <v>-0.25555476546287537</v>
      </c>
      <c r="AP115" s="79">
        <v>-0.22884839773178101</v>
      </c>
      <c r="AQ115" s="79">
        <v>-0.27470120787620544</v>
      </c>
      <c r="AR115" s="79">
        <v>-0.25782299041748047</v>
      </c>
      <c r="AS115" s="79">
        <v>-0.2088506668806076</v>
      </c>
      <c r="AT115" s="79">
        <v>-0.27709642052650452</v>
      </c>
      <c r="AU115" s="79">
        <v>-8.2284770905971527E-2</v>
      </c>
      <c r="AV115" s="79">
        <v>7.0170029997825623E-2</v>
      </c>
      <c r="AW115" s="79">
        <v>0.22851133346557617</v>
      </c>
      <c r="AX115" s="79">
        <v>0.11926722526550293</v>
      </c>
      <c r="AY115" s="79">
        <v>-0.11415108293294907</v>
      </c>
      <c r="AZ115" s="79">
        <v>-0.18211472034454346</v>
      </c>
      <c r="BA115" s="79">
        <v>-0.2020227313041687</v>
      </c>
      <c r="BB115" s="79">
        <v>-0.64824903011322021</v>
      </c>
      <c r="BC115" s="79">
        <v>-0.50314247608184814</v>
      </c>
      <c r="BD115" s="79">
        <v>-0.73098665475845337</v>
      </c>
      <c r="BE115" s="79">
        <v>-0.74127858877182007</v>
      </c>
      <c r="BF115" s="79">
        <v>-0.71555393934249878</v>
      </c>
      <c r="BG115" s="79">
        <v>-0.67273682355880737</v>
      </c>
      <c r="BH115" s="79">
        <v>-0.59875065088272095</v>
      </c>
      <c r="BI115" s="79">
        <v>-0.47893548011779785</v>
      </c>
      <c r="BJ115" s="79">
        <v>-0.35282757878303528</v>
      </c>
      <c r="BK115" s="79">
        <v>-0.15822887420654297</v>
      </c>
      <c r="BL115" s="79">
        <v>-0.21604876220226288</v>
      </c>
      <c r="BM115" s="79">
        <v>-0.11674775183200836</v>
      </c>
      <c r="BN115" s="79">
        <v>-9.5941103994846344E-2</v>
      </c>
      <c r="BO115" s="79">
        <v>-0.15348395705223083</v>
      </c>
      <c r="BP115" s="79">
        <v>-0.13017697632312775</v>
      </c>
      <c r="BQ115" s="79">
        <v>-7.5352229177951813E-2</v>
      </c>
      <c r="BR115" s="79">
        <v>-0.15085434913635254</v>
      </c>
      <c r="BS115" s="79">
        <v>3.1721919775009155E-2</v>
      </c>
      <c r="BT115" s="79">
        <v>0.18719920516014099</v>
      </c>
      <c r="BU115" s="79">
        <v>0.35375487804412842</v>
      </c>
      <c r="BV115" s="79">
        <v>0.26359528303146362</v>
      </c>
      <c r="BW115" s="79">
        <v>4.7238003462553024E-2</v>
      </c>
      <c r="BX115" s="79">
        <v>-2.1170647814869881E-2</v>
      </c>
      <c r="BY115" s="79">
        <v>-1.9602367654442787E-2</v>
      </c>
      <c r="BZ115" s="79">
        <v>-0.4459063708782196</v>
      </c>
      <c r="CA115" s="79">
        <v>-0.31758561730384827</v>
      </c>
      <c r="CB115" s="79">
        <v>-0.54630976915359497</v>
      </c>
      <c r="CC115" s="79">
        <v>-0.60634082555770874</v>
      </c>
      <c r="CD115" s="79">
        <v>-0.58705466985702515</v>
      </c>
      <c r="CE115" s="79">
        <v>-0.55030620098114014</v>
      </c>
      <c r="CF115" s="79">
        <v>-0.48065182566642761</v>
      </c>
      <c r="CG115" s="79">
        <v>-0.36974614858627319</v>
      </c>
      <c r="CH115" s="79">
        <v>-0.24245133996009827</v>
      </c>
      <c r="CI115" s="79">
        <v>-3.2424885779619217E-2</v>
      </c>
      <c r="CJ115" s="79">
        <v>-0.10795772075653076</v>
      </c>
      <c r="CK115" s="79">
        <v>-2.0610429346561432E-2</v>
      </c>
      <c r="CL115" s="79">
        <v>-3.8899155333638191E-3</v>
      </c>
      <c r="CM115" s="79">
        <v>-6.9529280066490173E-2</v>
      </c>
      <c r="CN115" s="79">
        <v>-4.1769739240407944E-2</v>
      </c>
      <c r="CO115" s="79">
        <v>1.7108386382460594E-2</v>
      </c>
      <c r="CP115" s="79">
        <v>-6.341947615146637E-2</v>
      </c>
      <c r="CQ115" s="79">
        <v>0.11068260669708252</v>
      </c>
      <c r="CR115" s="79">
        <v>0.26825326681137085</v>
      </c>
      <c r="CS115" s="79">
        <v>0.44049817323684692</v>
      </c>
      <c r="CT115" s="79">
        <v>0.36355644464492798</v>
      </c>
      <c r="CU115" s="79">
        <v>0.15901559591293335</v>
      </c>
      <c r="CV115" s="79">
        <v>9.029872715473175E-2</v>
      </c>
      <c r="CW115" s="79">
        <v>0.10674142092466354</v>
      </c>
      <c r="CX115" s="79">
        <v>-0.30576446652412415</v>
      </c>
      <c r="CY115" s="79">
        <v>-0.18906952440738678</v>
      </c>
      <c r="CZ115" s="79">
        <v>-0.41840314865112305</v>
      </c>
      <c r="DA115" s="79">
        <v>-0.47140306234359741</v>
      </c>
      <c r="DB115" s="79">
        <v>-0.45855540037155151</v>
      </c>
      <c r="DC115" s="79">
        <v>-0.42787554860115051</v>
      </c>
      <c r="DD115" s="79">
        <v>-0.36255297064781189</v>
      </c>
      <c r="DE115" s="79">
        <v>-0.26055681705474854</v>
      </c>
      <c r="DF115" s="79">
        <v>-0.13207510113716125</v>
      </c>
      <c r="DG115" s="79">
        <v>9.3379095196723938E-2</v>
      </c>
      <c r="DH115" s="79">
        <v>1.333271648036316E-4</v>
      </c>
      <c r="DI115" s="79">
        <v>7.5526893138885498E-2</v>
      </c>
      <c r="DJ115" s="79">
        <v>8.8161267340183258E-2</v>
      </c>
      <c r="DK115" s="79">
        <v>1.4425403438508511E-2</v>
      </c>
      <c r="DL115" s="79">
        <v>4.6637497842311859E-2</v>
      </c>
      <c r="DM115" s="79">
        <v>0.1095689982175827</v>
      </c>
      <c r="DN115" s="79">
        <v>2.4015394970774651E-2</v>
      </c>
      <c r="DO115" s="79">
        <v>0.18964329361915588</v>
      </c>
      <c r="DP115" s="79">
        <v>0.34930732846260071</v>
      </c>
      <c r="DQ115" s="79">
        <v>0.52724146842956543</v>
      </c>
      <c r="DR115" s="79">
        <v>0.46351760625839233</v>
      </c>
      <c r="DS115" s="79">
        <v>0.27079319953918457</v>
      </c>
      <c r="DT115" s="79">
        <v>0.20176810026168823</v>
      </c>
      <c r="DU115" s="79">
        <v>0.23308521509170532</v>
      </c>
      <c r="DV115" s="79">
        <v>-0.16562254726886749</v>
      </c>
      <c r="DW115" s="79">
        <v>-6.0553424060344696E-2</v>
      </c>
      <c r="DX115" s="79">
        <v>-0.29049652814865112</v>
      </c>
      <c r="DY115" s="79">
        <v>-0.27657437324523926</v>
      </c>
      <c r="DZ115" s="79">
        <v>-0.27302289009094238</v>
      </c>
      <c r="EA115" s="79">
        <v>-0.25110512971878052</v>
      </c>
      <c r="EB115" s="79">
        <v>-0.19203698635101318</v>
      </c>
      <c r="EC115" s="79">
        <v>-0.10290473699569702</v>
      </c>
      <c r="ED115" s="79">
        <v>2.7290651574730873E-2</v>
      </c>
      <c r="EE115" s="79">
        <v>0.2750200629234314</v>
      </c>
      <c r="EF115" s="79">
        <v>0.15619963407516479</v>
      </c>
      <c r="EG115" s="79">
        <v>0.2143339067697525</v>
      </c>
      <c r="EH115" s="79">
        <v>0.22106856107711792</v>
      </c>
      <c r="EI115" s="79">
        <v>0.1356426328420639</v>
      </c>
      <c r="EJ115" s="79">
        <v>0.17428350448608398</v>
      </c>
      <c r="EK115" s="79">
        <v>0.24306744337081909</v>
      </c>
      <c r="EL115" s="79">
        <v>0.15025745332241058</v>
      </c>
      <c r="EM115" s="79">
        <v>0.30364999175071716</v>
      </c>
      <c r="EN115" s="79">
        <v>0.46633651852607727</v>
      </c>
      <c r="EO115" s="79">
        <v>0.65248501300811768</v>
      </c>
      <c r="EP115" s="79">
        <v>0.60784566402435303</v>
      </c>
      <c r="EQ115" s="79">
        <v>0.43218228220939636</v>
      </c>
      <c r="ER115" s="79">
        <v>0.36271217465400696</v>
      </c>
      <c r="ES115" s="79">
        <v>0.41550555825233459</v>
      </c>
      <c r="ET115" s="79">
        <v>3.6720111966133118E-2</v>
      </c>
      <c r="EU115" s="79">
        <v>0.12500341236591339</v>
      </c>
      <c r="EV115" s="79">
        <v>-0.10581964999437332</v>
      </c>
      <c r="EW115" s="79">
        <v>52.986030578613281</v>
      </c>
      <c r="EX115" s="79">
        <v>52.119644165039063</v>
      </c>
      <c r="EY115" s="79">
        <v>51.638164520263672</v>
      </c>
      <c r="EZ115" s="79">
        <v>51.105541229248047</v>
      </c>
      <c r="FA115" s="79">
        <v>50.643886566162109</v>
      </c>
      <c r="FB115" s="79">
        <v>50.464424133300781</v>
      </c>
      <c r="FC115" s="79">
        <v>50.5902099609375</v>
      </c>
      <c r="FD115" s="79">
        <v>52.4959716796875</v>
      </c>
      <c r="FE115" s="79">
        <v>56.161136627197266</v>
      </c>
      <c r="FF115" s="79">
        <v>58.890850067138672</v>
      </c>
      <c r="FG115" s="79">
        <v>61.208602905273438</v>
      </c>
      <c r="FH115" s="79">
        <v>63.246807098388672</v>
      </c>
      <c r="FI115" s="79">
        <v>64.455787658691406</v>
      </c>
      <c r="FJ115" s="79">
        <v>65.223960876464844</v>
      </c>
      <c r="FK115" s="79">
        <v>65.305320739746094</v>
      </c>
      <c r="FL115" s="79">
        <v>64.523040771484375</v>
      </c>
      <c r="FM115" s="79">
        <v>62.427494049072266</v>
      </c>
      <c r="FN115" s="79">
        <v>59.904243469238281</v>
      </c>
      <c r="FO115" s="79">
        <v>58.499420166015625</v>
      </c>
      <c r="FP115" s="79">
        <v>57.293216705322266</v>
      </c>
      <c r="FQ115" s="79">
        <v>56.382236480712891</v>
      </c>
      <c r="FR115" s="79">
        <v>55.487743377685547</v>
      </c>
      <c r="FS115" s="79">
        <v>54.605575561523438</v>
      </c>
      <c r="FT115" s="79">
        <v>53.834514617919922</v>
      </c>
      <c r="FU115" s="79">
        <v>0.13259182870388031</v>
      </c>
      <c r="FV115" s="79">
        <v>0.1525924950838089</v>
      </c>
      <c r="FW115" s="79">
        <v>0.1406501829624176</v>
      </c>
      <c r="FX115" s="79">
        <v>418.20001220703125</v>
      </c>
      <c r="FY115" s="79">
        <v>1</v>
      </c>
      <c r="FZ115" s="41"/>
      <c r="GA115" s="34"/>
      <c r="GB115" s="34"/>
    </row>
    <row r="116" spans="1:184" x14ac:dyDescent="0.25">
      <c r="A116" t="s">
        <v>186</v>
      </c>
      <c r="B116" t="s">
        <v>236</v>
      </c>
      <c r="C116" t="s">
        <v>2</v>
      </c>
      <c r="D116" t="s">
        <v>202</v>
      </c>
      <c r="E116" t="s">
        <v>242</v>
      </c>
      <c r="F116" t="s">
        <v>179</v>
      </c>
      <c r="G116" t="s">
        <v>1</v>
      </c>
      <c r="H116" s="79">
        <v>820</v>
      </c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  <c r="BB116" s="79"/>
      <c r="BC116" s="79"/>
      <c r="BD116" s="79"/>
      <c r="BE116" s="79"/>
      <c r="BF116" s="79"/>
      <c r="BG116" s="79"/>
      <c r="BH116" s="79"/>
      <c r="BI116" s="79"/>
      <c r="BJ116" s="79"/>
      <c r="BK116" s="79"/>
      <c r="BL116" s="79"/>
      <c r="BM116" s="79"/>
      <c r="BN116" s="79"/>
      <c r="BO116" s="79"/>
      <c r="BP116" s="79"/>
      <c r="BQ116" s="79"/>
      <c r="BR116" s="79"/>
      <c r="BS116" s="79"/>
      <c r="BT116" s="79"/>
      <c r="BU116" s="79"/>
      <c r="BV116" s="79"/>
      <c r="BW116" s="79"/>
      <c r="BX116" s="79"/>
      <c r="BY116" s="79"/>
      <c r="BZ116" s="79"/>
      <c r="CA116" s="79"/>
      <c r="CB116" s="79"/>
      <c r="CC116" s="79"/>
      <c r="CD116" s="79"/>
      <c r="CE116" s="79"/>
      <c r="CF116" s="79"/>
      <c r="CG116" s="79"/>
      <c r="CH116" s="79"/>
      <c r="CI116" s="79"/>
      <c r="CJ116" s="79"/>
      <c r="CK116" s="79"/>
      <c r="CL116" s="79"/>
      <c r="CM116" s="79"/>
      <c r="CN116" s="79"/>
      <c r="CO116" s="79"/>
      <c r="CP116" s="79"/>
      <c r="CQ116" s="79"/>
      <c r="CR116" s="79"/>
      <c r="CS116" s="79"/>
      <c r="CT116" s="79"/>
      <c r="CU116" s="79"/>
      <c r="CV116" s="79"/>
      <c r="CW116" s="79"/>
      <c r="CX116" s="79"/>
      <c r="CY116" s="79"/>
      <c r="CZ116" s="79"/>
      <c r="DA116" s="79"/>
      <c r="DB116" s="79"/>
      <c r="DC116" s="79"/>
      <c r="DD116" s="79"/>
      <c r="DE116" s="79"/>
      <c r="DF116" s="79"/>
      <c r="DG116" s="79"/>
      <c r="DH116" s="79"/>
      <c r="DI116" s="79"/>
      <c r="DJ116" s="79"/>
      <c r="DK116" s="79"/>
      <c r="DL116" s="79"/>
      <c r="DM116" s="79"/>
      <c r="DN116" s="79"/>
      <c r="DO116" s="79"/>
      <c r="DP116" s="79"/>
      <c r="DQ116" s="79"/>
      <c r="DR116" s="79"/>
      <c r="DS116" s="79"/>
      <c r="DT116" s="79"/>
      <c r="DU116" s="79"/>
      <c r="DV116" s="79"/>
      <c r="DW116" s="79"/>
      <c r="DX116" s="79"/>
      <c r="DY116" s="79"/>
      <c r="DZ116" s="79"/>
      <c r="EA116" s="79"/>
      <c r="EB116" s="79"/>
      <c r="EC116" s="79"/>
      <c r="ED116" s="79"/>
      <c r="EE116" s="79"/>
      <c r="EF116" s="79"/>
      <c r="EG116" s="79"/>
      <c r="EH116" s="79"/>
      <c r="EI116" s="79"/>
      <c r="EJ116" s="79"/>
      <c r="EK116" s="79"/>
      <c r="EL116" s="79"/>
      <c r="EM116" s="79"/>
      <c r="EN116" s="79"/>
      <c r="EO116" s="79"/>
      <c r="EP116" s="79"/>
      <c r="EQ116" s="79"/>
      <c r="ER116" s="79"/>
      <c r="ES116" s="79"/>
      <c r="ET116" s="79"/>
      <c r="EU116" s="79"/>
      <c r="EV116" s="79"/>
      <c r="EW116" s="79"/>
      <c r="EX116" s="79"/>
      <c r="EY116" s="79"/>
      <c r="EZ116" s="79"/>
      <c r="FA116" s="79"/>
      <c r="FB116" s="79"/>
      <c r="FC116" s="79"/>
      <c r="FD116" s="79"/>
      <c r="FE116" s="79"/>
      <c r="FF116" s="79"/>
      <c r="FG116" s="79"/>
      <c r="FH116" s="79"/>
      <c r="FI116" s="79"/>
      <c r="FJ116" s="79"/>
      <c r="FK116" s="79"/>
      <c r="FL116" s="79"/>
      <c r="FM116" s="79"/>
      <c r="FN116" s="79"/>
      <c r="FO116" s="79"/>
      <c r="FP116" s="79"/>
      <c r="FQ116" s="79"/>
      <c r="FR116" s="79"/>
      <c r="FS116" s="79"/>
      <c r="FT116" s="79"/>
      <c r="FU116" s="79"/>
      <c r="FV116" s="79"/>
      <c r="FW116" s="79"/>
      <c r="FX116" s="79">
        <v>5.3000001907348633</v>
      </c>
      <c r="FY116" s="79">
        <v>0</v>
      </c>
      <c r="FZ116" s="41"/>
      <c r="GA116" s="34"/>
      <c r="GB116" s="34"/>
    </row>
    <row r="117" spans="1:184" x14ac:dyDescent="0.25">
      <c r="A117" t="s">
        <v>186</v>
      </c>
      <c r="B117" t="s">
        <v>236</v>
      </c>
      <c r="C117" t="s">
        <v>2</v>
      </c>
      <c r="D117" t="s">
        <v>202</v>
      </c>
      <c r="E117" t="s">
        <v>242</v>
      </c>
      <c r="F117" t="s">
        <v>180</v>
      </c>
      <c r="G117" t="s">
        <v>1</v>
      </c>
      <c r="H117" s="79">
        <v>429</v>
      </c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  <c r="AZ117" s="79"/>
      <c r="BA117" s="79"/>
      <c r="BB117" s="79"/>
      <c r="BC117" s="79"/>
      <c r="BD117" s="79"/>
      <c r="BE117" s="79"/>
      <c r="BF117" s="79"/>
      <c r="BG117" s="79"/>
      <c r="BH117" s="79"/>
      <c r="BI117" s="79"/>
      <c r="BJ117" s="79"/>
      <c r="BK117" s="79"/>
      <c r="BL117" s="79"/>
      <c r="BM117" s="79"/>
      <c r="BN117" s="79"/>
      <c r="BO117" s="79"/>
      <c r="BP117" s="79"/>
      <c r="BQ117" s="79"/>
      <c r="BR117" s="79"/>
      <c r="BS117" s="79"/>
      <c r="BT117" s="79"/>
      <c r="BU117" s="79"/>
      <c r="BV117" s="79"/>
      <c r="BW117" s="79"/>
      <c r="BX117" s="79"/>
      <c r="BY117" s="79"/>
      <c r="BZ117" s="79"/>
      <c r="CA117" s="79"/>
      <c r="CB117" s="79"/>
      <c r="CC117" s="79"/>
      <c r="CD117" s="79"/>
      <c r="CE117" s="79"/>
      <c r="CF117" s="79"/>
      <c r="CG117" s="79"/>
      <c r="CH117" s="79"/>
      <c r="CI117" s="79"/>
      <c r="CJ117" s="79"/>
      <c r="CK117" s="79"/>
      <c r="CL117" s="79"/>
      <c r="CM117" s="79"/>
      <c r="CN117" s="79"/>
      <c r="CO117" s="79"/>
      <c r="CP117" s="79"/>
      <c r="CQ117" s="79"/>
      <c r="CR117" s="79"/>
      <c r="CS117" s="79"/>
      <c r="CT117" s="79"/>
      <c r="CU117" s="79"/>
      <c r="CV117" s="79"/>
      <c r="CW117" s="79"/>
      <c r="CX117" s="79"/>
      <c r="CY117" s="79"/>
      <c r="CZ117" s="79"/>
      <c r="DA117" s="79"/>
      <c r="DB117" s="79"/>
      <c r="DC117" s="79"/>
      <c r="DD117" s="79"/>
      <c r="DE117" s="79"/>
      <c r="DF117" s="79"/>
      <c r="DG117" s="79"/>
      <c r="DH117" s="79"/>
      <c r="DI117" s="79"/>
      <c r="DJ117" s="79"/>
      <c r="DK117" s="79"/>
      <c r="DL117" s="79"/>
      <c r="DM117" s="79"/>
      <c r="DN117" s="79"/>
      <c r="DO117" s="79"/>
      <c r="DP117" s="79"/>
      <c r="DQ117" s="79"/>
      <c r="DR117" s="79"/>
      <c r="DS117" s="79"/>
      <c r="DT117" s="79"/>
      <c r="DU117" s="79"/>
      <c r="DV117" s="79"/>
      <c r="DW117" s="79"/>
      <c r="DX117" s="79"/>
      <c r="DY117" s="79"/>
      <c r="DZ117" s="79"/>
      <c r="EA117" s="79"/>
      <c r="EB117" s="79"/>
      <c r="EC117" s="79"/>
      <c r="ED117" s="79"/>
      <c r="EE117" s="79"/>
      <c r="EF117" s="79"/>
      <c r="EG117" s="79"/>
      <c r="EH117" s="79"/>
      <c r="EI117" s="79"/>
      <c r="EJ117" s="79"/>
      <c r="EK117" s="79"/>
      <c r="EL117" s="79"/>
      <c r="EM117" s="79"/>
      <c r="EN117" s="79"/>
      <c r="EO117" s="79"/>
      <c r="EP117" s="79"/>
      <c r="EQ117" s="79"/>
      <c r="ER117" s="79"/>
      <c r="ES117" s="79"/>
      <c r="ET117" s="79"/>
      <c r="EU117" s="79"/>
      <c r="EV117" s="79"/>
      <c r="EW117" s="79"/>
      <c r="EX117" s="79"/>
      <c r="EY117" s="79"/>
      <c r="EZ117" s="79"/>
      <c r="FA117" s="79"/>
      <c r="FB117" s="79"/>
      <c r="FC117" s="79"/>
      <c r="FD117" s="79"/>
      <c r="FE117" s="79"/>
      <c r="FF117" s="79"/>
      <c r="FG117" s="79"/>
      <c r="FH117" s="79"/>
      <c r="FI117" s="79"/>
      <c r="FJ117" s="79"/>
      <c r="FK117" s="79"/>
      <c r="FL117" s="79"/>
      <c r="FM117" s="79"/>
      <c r="FN117" s="79"/>
      <c r="FO117" s="79"/>
      <c r="FP117" s="79"/>
      <c r="FQ117" s="79"/>
      <c r="FR117" s="79"/>
      <c r="FS117" s="79"/>
      <c r="FT117" s="79"/>
      <c r="FU117" s="79"/>
      <c r="FV117" s="79"/>
      <c r="FW117" s="79"/>
      <c r="FX117" s="79">
        <v>12.949999809265137</v>
      </c>
      <c r="FY117" s="79">
        <v>0</v>
      </c>
      <c r="FZ117" s="41"/>
      <c r="GA117" s="34"/>
      <c r="GB117" s="34"/>
    </row>
    <row r="118" spans="1:184" x14ac:dyDescent="0.25">
      <c r="A118" t="s">
        <v>186</v>
      </c>
      <c r="B118" t="s">
        <v>236</v>
      </c>
      <c r="C118" t="s">
        <v>2</v>
      </c>
      <c r="D118" t="s">
        <v>202</v>
      </c>
      <c r="E118" t="s">
        <v>242</v>
      </c>
      <c r="F118" t="s">
        <v>181</v>
      </c>
      <c r="G118" t="s">
        <v>1</v>
      </c>
      <c r="H118" s="79">
        <v>193</v>
      </c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  <c r="AU118" s="79"/>
      <c r="AV118" s="79"/>
      <c r="AW118" s="79"/>
      <c r="AX118" s="79"/>
      <c r="AY118" s="79"/>
      <c r="AZ118" s="79"/>
      <c r="BA118" s="79"/>
      <c r="BB118" s="79"/>
      <c r="BC118" s="79"/>
      <c r="BD118" s="79"/>
      <c r="BE118" s="79"/>
      <c r="BF118" s="79"/>
      <c r="BG118" s="79"/>
      <c r="BH118" s="79"/>
      <c r="BI118" s="79"/>
      <c r="BJ118" s="79"/>
      <c r="BK118" s="79"/>
      <c r="BL118" s="79"/>
      <c r="BM118" s="79"/>
      <c r="BN118" s="79"/>
      <c r="BO118" s="79"/>
      <c r="BP118" s="79"/>
      <c r="BQ118" s="79"/>
      <c r="BR118" s="79"/>
      <c r="BS118" s="79"/>
      <c r="BT118" s="79"/>
      <c r="BU118" s="79"/>
      <c r="BV118" s="79"/>
      <c r="BW118" s="79"/>
      <c r="BX118" s="79"/>
      <c r="BY118" s="79"/>
      <c r="BZ118" s="79"/>
      <c r="CA118" s="79"/>
      <c r="CB118" s="79"/>
      <c r="CC118" s="79"/>
      <c r="CD118" s="79"/>
      <c r="CE118" s="79"/>
      <c r="CF118" s="79"/>
      <c r="CG118" s="79"/>
      <c r="CH118" s="79"/>
      <c r="CI118" s="79"/>
      <c r="CJ118" s="79"/>
      <c r="CK118" s="79"/>
      <c r="CL118" s="79"/>
      <c r="CM118" s="79"/>
      <c r="CN118" s="79"/>
      <c r="CO118" s="79"/>
      <c r="CP118" s="79"/>
      <c r="CQ118" s="79"/>
      <c r="CR118" s="79"/>
      <c r="CS118" s="79"/>
      <c r="CT118" s="79"/>
      <c r="CU118" s="79"/>
      <c r="CV118" s="79"/>
      <c r="CW118" s="79"/>
      <c r="CX118" s="79"/>
      <c r="CY118" s="79"/>
      <c r="CZ118" s="79"/>
      <c r="DA118" s="79"/>
      <c r="DB118" s="79"/>
      <c r="DC118" s="79"/>
      <c r="DD118" s="79"/>
      <c r="DE118" s="79"/>
      <c r="DF118" s="79"/>
      <c r="DG118" s="79"/>
      <c r="DH118" s="79"/>
      <c r="DI118" s="79"/>
      <c r="DJ118" s="79"/>
      <c r="DK118" s="79"/>
      <c r="DL118" s="79"/>
      <c r="DM118" s="79"/>
      <c r="DN118" s="79"/>
      <c r="DO118" s="79"/>
      <c r="DP118" s="79"/>
      <c r="DQ118" s="79"/>
      <c r="DR118" s="79"/>
      <c r="DS118" s="79"/>
      <c r="DT118" s="79"/>
      <c r="DU118" s="79"/>
      <c r="DV118" s="79"/>
      <c r="DW118" s="79"/>
      <c r="DX118" s="79"/>
      <c r="DY118" s="79"/>
      <c r="DZ118" s="79"/>
      <c r="EA118" s="79"/>
      <c r="EB118" s="79"/>
      <c r="EC118" s="79"/>
      <c r="ED118" s="79"/>
      <c r="EE118" s="79"/>
      <c r="EF118" s="79"/>
      <c r="EG118" s="79"/>
      <c r="EH118" s="79"/>
      <c r="EI118" s="79"/>
      <c r="EJ118" s="79"/>
      <c r="EK118" s="79"/>
      <c r="EL118" s="79"/>
      <c r="EM118" s="79"/>
      <c r="EN118" s="79"/>
      <c r="EO118" s="79"/>
      <c r="EP118" s="79"/>
      <c r="EQ118" s="79"/>
      <c r="ER118" s="79"/>
      <c r="ES118" s="79"/>
      <c r="ET118" s="79"/>
      <c r="EU118" s="79"/>
      <c r="EV118" s="79"/>
      <c r="EW118" s="79"/>
      <c r="EX118" s="79"/>
      <c r="EY118" s="79"/>
      <c r="EZ118" s="79"/>
      <c r="FA118" s="79"/>
      <c r="FB118" s="79"/>
      <c r="FC118" s="79"/>
      <c r="FD118" s="79"/>
      <c r="FE118" s="79"/>
      <c r="FF118" s="79"/>
      <c r="FG118" s="79"/>
      <c r="FH118" s="79"/>
      <c r="FI118" s="79"/>
      <c r="FJ118" s="79"/>
      <c r="FK118" s="79"/>
      <c r="FL118" s="79"/>
      <c r="FM118" s="79"/>
      <c r="FN118" s="79"/>
      <c r="FO118" s="79"/>
      <c r="FP118" s="79"/>
      <c r="FQ118" s="79"/>
      <c r="FR118" s="79"/>
      <c r="FS118" s="79"/>
      <c r="FT118" s="79"/>
      <c r="FU118" s="79"/>
      <c r="FV118" s="79"/>
      <c r="FW118" s="79"/>
      <c r="FX118" s="79">
        <v>0</v>
      </c>
      <c r="FY118" s="79">
        <v>0</v>
      </c>
      <c r="FZ118" s="41"/>
      <c r="GA118" s="34"/>
      <c r="GB118" s="34"/>
    </row>
    <row r="119" spans="1:184" x14ac:dyDescent="0.25">
      <c r="A119" t="s">
        <v>186</v>
      </c>
      <c r="B119" t="s">
        <v>236</v>
      </c>
      <c r="C119" t="s">
        <v>2</v>
      </c>
      <c r="D119" t="s">
        <v>202</v>
      </c>
      <c r="E119" t="s">
        <v>242</v>
      </c>
      <c r="F119" t="s">
        <v>182</v>
      </c>
      <c r="G119" t="s">
        <v>1</v>
      </c>
      <c r="H119" s="79">
        <v>2006</v>
      </c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  <c r="AZ119" s="79"/>
      <c r="BA119" s="79"/>
      <c r="BB119" s="79"/>
      <c r="BC119" s="79"/>
      <c r="BD119" s="79"/>
      <c r="BE119" s="79"/>
      <c r="BF119" s="79"/>
      <c r="BG119" s="79"/>
      <c r="BH119" s="79"/>
      <c r="BI119" s="79"/>
      <c r="BJ119" s="79"/>
      <c r="BK119" s="79"/>
      <c r="BL119" s="79"/>
      <c r="BM119" s="79"/>
      <c r="BN119" s="79"/>
      <c r="BO119" s="79"/>
      <c r="BP119" s="79"/>
      <c r="BQ119" s="79"/>
      <c r="BR119" s="79"/>
      <c r="BS119" s="79"/>
      <c r="BT119" s="79"/>
      <c r="BU119" s="79"/>
      <c r="BV119" s="79"/>
      <c r="BW119" s="79"/>
      <c r="BX119" s="79"/>
      <c r="BY119" s="79"/>
      <c r="BZ119" s="79"/>
      <c r="CA119" s="79"/>
      <c r="CB119" s="79"/>
      <c r="CC119" s="79"/>
      <c r="CD119" s="79"/>
      <c r="CE119" s="79"/>
      <c r="CF119" s="79"/>
      <c r="CG119" s="79"/>
      <c r="CH119" s="79"/>
      <c r="CI119" s="79"/>
      <c r="CJ119" s="79"/>
      <c r="CK119" s="79"/>
      <c r="CL119" s="79"/>
      <c r="CM119" s="79"/>
      <c r="CN119" s="79"/>
      <c r="CO119" s="79"/>
      <c r="CP119" s="79"/>
      <c r="CQ119" s="79"/>
      <c r="CR119" s="79"/>
      <c r="CS119" s="79"/>
      <c r="CT119" s="79"/>
      <c r="CU119" s="79"/>
      <c r="CV119" s="79"/>
      <c r="CW119" s="79"/>
      <c r="CX119" s="79"/>
      <c r="CY119" s="79"/>
      <c r="CZ119" s="79"/>
      <c r="DA119" s="79"/>
      <c r="DB119" s="79"/>
      <c r="DC119" s="79"/>
      <c r="DD119" s="79"/>
      <c r="DE119" s="79"/>
      <c r="DF119" s="79"/>
      <c r="DG119" s="79"/>
      <c r="DH119" s="79"/>
      <c r="DI119" s="79"/>
      <c r="DJ119" s="79"/>
      <c r="DK119" s="79"/>
      <c r="DL119" s="79"/>
      <c r="DM119" s="79"/>
      <c r="DN119" s="79"/>
      <c r="DO119" s="79"/>
      <c r="DP119" s="79"/>
      <c r="DQ119" s="79"/>
      <c r="DR119" s="79"/>
      <c r="DS119" s="79"/>
      <c r="DT119" s="79"/>
      <c r="DU119" s="79"/>
      <c r="DV119" s="79"/>
      <c r="DW119" s="79"/>
      <c r="DX119" s="79"/>
      <c r="DY119" s="79"/>
      <c r="DZ119" s="79"/>
      <c r="EA119" s="79"/>
      <c r="EB119" s="79"/>
      <c r="EC119" s="79"/>
      <c r="ED119" s="79"/>
      <c r="EE119" s="79"/>
      <c r="EF119" s="79"/>
      <c r="EG119" s="79"/>
      <c r="EH119" s="79"/>
      <c r="EI119" s="79"/>
      <c r="EJ119" s="79"/>
      <c r="EK119" s="79"/>
      <c r="EL119" s="79"/>
      <c r="EM119" s="79"/>
      <c r="EN119" s="79"/>
      <c r="EO119" s="79"/>
      <c r="EP119" s="79"/>
      <c r="EQ119" s="79"/>
      <c r="ER119" s="79"/>
      <c r="ES119" s="79"/>
      <c r="ET119" s="79"/>
      <c r="EU119" s="79"/>
      <c r="EV119" s="79"/>
      <c r="EW119" s="79"/>
      <c r="EX119" s="79"/>
      <c r="EY119" s="79"/>
      <c r="EZ119" s="79"/>
      <c r="FA119" s="79"/>
      <c r="FB119" s="79"/>
      <c r="FC119" s="79"/>
      <c r="FD119" s="79"/>
      <c r="FE119" s="79"/>
      <c r="FF119" s="79"/>
      <c r="FG119" s="79"/>
      <c r="FH119" s="79"/>
      <c r="FI119" s="79"/>
      <c r="FJ119" s="79"/>
      <c r="FK119" s="79"/>
      <c r="FL119" s="79"/>
      <c r="FM119" s="79"/>
      <c r="FN119" s="79"/>
      <c r="FO119" s="79"/>
      <c r="FP119" s="79"/>
      <c r="FQ119" s="79"/>
      <c r="FR119" s="79"/>
      <c r="FS119" s="79"/>
      <c r="FT119" s="79"/>
      <c r="FU119" s="79"/>
      <c r="FV119" s="79"/>
      <c r="FW119" s="79"/>
      <c r="FX119" s="79">
        <v>37</v>
      </c>
      <c r="FY119" s="79">
        <v>0</v>
      </c>
      <c r="FZ119" s="41"/>
      <c r="GA119" s="34"/>
      <c r="GB119" s="34"/>
    </row>
    <row r="120" spans="1:184" x14ac:dyDescent="0.25">
      <c r="A120" t="s">
        <v>186</v>
      </c>
      <c r="B120" t="s">
        <v>236</v>
      </c>
      <c r="C120" t="s">
        <v>2</v>
      </c>
      <c r="D120" t="s">
        <v>202</v>
      </c>
      <c r="E120" t="s">
        <v>242</v>
      </c>
      <c r="F120" t="s">
        <v>183</v>
      </c>
      <c r="G120" t="s">
        <v>1</v>
      </c>
      <c r="H120" s="79">
        <v>1873</v>
      </c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  <c r="AU120" s="79"/>
      <c r="AV120" s="79"/>
      <c r="AW120" s="79"/>
      <c r="AX120" s="79"/>
      <c r="AY120" s="79"/>
      <c r="AZ120" s="79"/>
      <c r="BA120" s="79"/>
      <c r="BB120" s="79"/>
      <c r="BC120" s="79"/>
      <c r="BD120" s="79"/>
      <c r="BE120" s="79"/>
      <c r="BF120" s="79"/>
      <c r="BG120" s="79"/>
      <c r="BH120" s="79"/>
      <c r="BI120" s="79"/>
      <c r="BJ120" s="79"/>
      <c r="BK120" s="79"/>
      <c r="BL120" s="79"/>
      <c r="BM120" s="79"/>
      <c r="BN120" s="79"/>
      <c r="BO120" s="79"/>
      <c r="BP120" s="79"/>
      <c r="BQ120" s="79"/>
      <c r="BR120" s="79"/>
      <c r="BS120" s="79"/>
      <c r="BT120" s="79"/>
      <c r="BU120" s="79"/>
      <c r="BV120" s="79"/>
      <c r="BW120" s="79"/>
      <c r="BX120" s="79"/>
      <c r="BY120" s="79"/>
      <c r="BZ120" s="79"/>
      <c r="CA120" s="79"/>
      <c r="CB120" s="79"/>
      <c r="CC120" s="79"/>
      <c r="CD120" s="79"/>
      <c r="CE120" s="79"/>
      <c r="CF120" s="79"/>
      <c r="CG120" s="79"/>
      <c r="CH120" s="79"/>
      <c r="CI120" s="79"/>
      <c r="CJ120" s="79"/>
      <c r="CK120" s="79"/>
      <c r="CL120" s="79"/>
      <c r="CM120" s="79"/>
      <c r="CN120" s="79"/>
      <c r="CO120" s="79"/>
      <c r="CP120" s="79"/>
      <c r="CQ120" s="79"/>
      <c r="CR120" s="79"/>
      <c r="CS120" s="79"/>
      <c r="CT120" s="79"/>
      <c r="CU120" s="79"/>
      <c r="CV120" s="79"/>
      <c r="CW120" s="79"/>
      <c r="CX120" s="79"/>
      <c r="CY120" s="79"/>
      <c r="CZ120" s="79"/>
      <c r="DA120" s="79"/>
      <c r="DB120" s="79"/>
      <c r="DC120" s="79"/>
      <c r="DD120" s="79"/>
      <c r="DE120" s="79"/>
      <c r="DF120" s="79"/>
      <c r="DG120" s="79"/>
      <c r="DH120" s="79"/>
      <c r="DI120" s="79"/>
      <c r="DJ120" s="79"/>
      <c r="DK120" s="79"/>
      <c r="DL120" s="79"/>
      <c r="DM120" s="79"/>
      <c r="DN120" s="79"/>
      <c r="DO120" s="79"/>
      <c r="DP120" s="79"/>
      <c r="DQ120" s="79"/>
      <c r="DR120" s="79"/>
      <c r="DS120" s="79"/>
      <c r="DT120" s="79"/>
      <c r="DU120" s="79"/>
      <c r="DV120" s="79"/>
      <c r="DW120" s="79"/>
      <c r="DX120" s="79"/>
      <c r="DY120" s="79"/>
      <c r="DZ120" s="79"/>
      <c r="EA120" s="79"/>
      <c r="EB120" s="79"/>
      <c r="EC120" s="79"/>
      <c r="ED120" s="79"/>
      <c r="EE120" s="79"/>
      <c r="EF120" s="79"/>
      <c r="EG120" s="79"/>
      <c r="EH120" s="79"/>
      <c r="EI120" s="79"/>
      <c r="EJ120" s="79"/>
      <c r="EK120" s="79"/>
      <c r="EL120" s="79"/>
      <c r="EM120" s="79"/>
      <c r="EN120" s="79"/>
      <c r="EO120" s="79"/>
      <c r="EP120" s="79"/>
      <c r="EQ120" s="79"/>
      <c r="ER120" s="79"/>
      <c r="ES120" s="79"/>
      <c r="ET120" s="79"/>
      <c r="EU120" s="79"/>
      <c r="EV120" s="79"/>
      <c r="EW120" s="79"/>
      <c r="EX120" s="79"/>
      <c r="EY120" s="79"/>
      <c r="EZ120" s="79"/>
      <c r="FA120" s="79"/>
      <c r="FB120" s="79"/>
      <c r="FC120" s="79"/>
      <c r="FD120" s="79"/>
      <c r="FE120" s="79"/>
      <c r="FF120" s="79"/>
      <c r="FG120" s="79"/>
      <c r="FH120" s="79"/>
      <c r="FI120" s="79"/>
      <c r="FJ120" s="79"/>
      <c r="FK120" s="79"/>
      <c r="FL120" s="79"/>
      <c r="FM120" s="79"/>
      <c r="FN120" s="79"/>
      <c r="FO120" s="79"/>
      <c r="FP120" s="79"/>
      <c r="FQ120" s="79"/>
      <c r="FR120" s="79"/>
      <c r="FS120" s="79"/>
      <c r="FT120" s="79"/>
      <c r="FU120" s="79"/>
      <c r="FV120" s="79"/>
      <c r="FW120" s="79"/>
      <c r="FX120" s="79">
        <v>26.850000381469727</v>
      </c>
      <c r="FY120" s="79">
        <v>0</v>
      </c>
      <c r="FZ120" s="41"/>
      <c r="GA120" s="34"/>
      <c r="GB120" s="34"/>
    </row>
    <row r="121" spans="1:184" x14ac:dyDescent="0.25">
      <c r="A121" t="s">
        <v>186</v>
      </c>
      <c r="B121" t="s">
        <v>236</v>
      </c>
      <c r="C121" t="s">
        <v>2</v>
      </c>
      <c r="D121" t="s">
        <v>202</v>
      </c>
      <c r="E121" t="s">
        <v>242</v>
      </c>
      <c r="F121" t="s">
        <v>184</v>
      </c>
      <c r="G121" t="s">
        <v>1</v>
      </c>
      <c r="H121" s="79">
        <v>1058</v>
      </c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  <c r="AU121" s="79"/>
      <c r="AV121" s="79"/>
      <c r="AW121" s="79"/>
      <c r="AX121" s="79"/>
      <c r="AY121" s="79"/>
      <c r="AZ121" s="79"/>
      <c r="BA121" s="79"/>
      <c r="BB121" s="79"/>
      <c r="BC121" s="79"/>
      <c r="BD121" s="79"/>
      <c r="BE121" s="79"/>
      <c r="BF121" s="79"/>
      <c r="BG121" s="79"/>
      <c r="BH121" s="79"/>
      <c r="BI121" s="79"/>
      <c r="BJ121" s="79"/>
      <c r="BK121" s="79"/>
      <c r="BL121" s="79"/>
      <c r="BM121" s="79"/>
      <c r="BN121" s="79"/>
      <c r="BO121" s="79"/>
      <c r="BP121" s="79"/>
      <c r="BQ121" s="79"/>
      <c r="BR121" s="79"/>
      <c r="BS121" s="79"/>
      <c r="BT121" s="79"/>
      <c r="BU121" s="79"/>
      <c r="BV121" s="79"/>
      <c r="BW121" s="79"/>
      <c r="BX121" s="79"/>
      <c r="BY121" s="79"/>
      <c r="BZ121" s="79"/>
      <c r="CA121" s="79"/>
      <c r="CB121" s="79"/>
      <c r="CC121" s="79"/>
      <c r="CD121" s="79"/>
      <c r="CE121" s="79"/>
      <c r="CF121" s="79"/>
      <c r="CG121" s="79"/>
      <c r="CH121" s="79"/>
      <c r="CI121" s="79"/>
      <c r="CJ121" s="79"/>
      <c r="CK121" s="79"/>
      <c r="CL121" s="79"/>
      <c r="CM121" s="79"/>
      <c r="CN121" s="79"/>
      <c r="CO121" s="79"/>
      <c r="CP121" s="79"/>
      <c r="CQ121" s="79"/>
      <c r="CR121" s="79"/>
      <c r="CS121" s="79"/>
      <c r="CT121" s="79"/>
      <c r="CU121" s="79"/>
      <c r="CV121" s="79"/>
      <c r="CW121" s="79"/>
      <c r="CX121" s="79"/>
      <c r="CY121" s="79"/>
      <c r="CZ121" s="79"/>
      <c r="DA121" s="79"/>
      <c r="DB121" s="79"/>
      <c r="DC121" s="79"/>
      <c r="DD121" s="79"/>
      <c r="DE121" s="79"/>
      <c r="DF121" s="79"/>
      <c r="DG121" s="79"/>
      <c r="DH121" s="79"/>
      <c r="DI121" s="79"/>
      <c r="DJ121" s="79"/>
      <c r="DK121" s="79"/>
      <c r="DL121" s="79"/>
      <c r="DM121" s="79"/>
      <c r="DN121" s="79"/>
      <c r="DO121" s="79"/>
      <c r="DP121" s="79"/>
      <c r="DQ121" s="79"/>
      <c r="DR121" s="79"/>
      <c r="DS121" s="79"/>
      <c r="DT121" s="79"/>
      <c r="DU121" s="79"/>
      <c r="DV121" s="79"/>
      <c r="DW121" s="79"/>
      <c r="DX121" s="79"/>
      <c r="DY121" s="79"/>
      <c r="DZ121" s="79"/>
      <c r="EA121" s="79"/>
      <c r="EB121" s="79"/>
      <c r="EC121" s="79"/>
      <c r="ED121" s="79"/>
      <c r="EE121" s="79"/>
      <c r="EF121" s="79"/>
      <c r="EG121" s="79"/>
      <c r="EH121" s="79"/>
      <c r="EI121" s="79"/>
      <c r="EJ121" s="79"/>
      <c r="EK121" s="79"/>
      <c r="EL121" s="79"/>
      <c r="EM121" s="79"/>
      <c r="EN121" s="79"/>
      <c r="EO121" s="79"/>
      <c r="EP121" s="79"/>
      <c r="EQ121" s="79"/>
      <c r="ER121" s="79"/>
      <c r="ES121" s="79"/>
      <c r="ET121" s="79"/>
      <c r="EU121" s="79"/>
      <c r="EV121" s="79"/>
      <c r="EW121" s="79"/>
      <c r="EX121" s="79"/>
      <c r="EY121" s="79"/>
      <c r="EZ121" s="79"/>
      <c r="FA121" s="79"/>
      <c r="FB121" s="79"/>
      <c r="FC121" s="79"/>
      <c r="FD121" s="79"/>
      <c r="FE121" s="79"/>
      <c r="FF121" s="79"/>
      <c r="FG121" s="79"/>
      <c r="FH121" s="79"/>
      <c r="FI121" s="79"/>
      <c r="FJ121" s="79"/>
      <c r="FK121" s="79"/>
      <c r="FL121" s="79"/>
      <c r="FM121" s="79"/>
      <c r="FN121" s="79"/>
      <c r="FO121" s="79"/>
      <c r="FP121" s="79"/>
      <c r="FQ121" s="79"/>
      <c r="FR121" s="79"/>
      <c r="FS121" s="79"/>
      <c r="FT121" s="79"/>
      <c r="FU121" s="79"/>
      <c r="FV121" s="79"/>
      <c r="FW121" s="79"/>
      <c r="FX121" s="79">
        <v>13.550000190734863</v>
      </c>
      <c r="FY121" s="79">
        <v>0</v>
      </c>
      <c r="FZ121" s="41"/>
      <c r="GA121" s="34"/>
      <c r="GB121" s="34"/>
    </row>
    <row r="122" spans="1:184" x14ac:dyDescent="0.25">
      <c r="A122" t="s">
        <v>186</v>
      </c>
      <c r="B122" t="s">
        <v>236</v>
      </c>
      <c r="C122" t="s">
        <v>2</v>
      </c>
      <c r="D122" t="s">
        <v>202</v>
      </c>
      <c r="E122" t="s">
        <v>242</v>
      </c>
      <c r="F122" t="s">
        <v>185</v>
      </c>
      <c r="G122" t="s">
        <v>1</v>
      </c>
      <c r="H122" s="79">
        <v>460</v>
      </c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  <c r="AZ122" s="79"/>
      <c r="BA122" s="79"/>
      <c r="BB122" s="79"/>
      <c r="BC122" s="79"/>
      <c r="BD122" s="79"/>
      <c r="BE122" s="79"/>
      <c r="BF122" s="79"/>
      <c r="BG122" s="79"/>
      <c r="BH122" s="79"/>
      <c r="BI122" s="79"/>
      <c r="BJ122" s="79"/>
      <c r="BK122" s="79"/>
      <c r="BL122" s="79"/>
      <c r="BM122" s="79"/>
      <c r="BN122" s="79"/>
      <c r="BO122" s="79"/>
      <c r="BP122" s="79"/>
      <c r="BQ122" s="79"/>
      <c r="BR122" s="79"/>
      <c r="BS122" s="79"/>
      <c r="BT122" s="79"/>
      <c r="BU122" s="79"/>
      <c r="BV122" s="79"/>
      <c r="BW122" s="79"/>
      <c r="BX122" s="79"/>
      <c r="BY122" s="79"/>
      <c r="BZ122" s="79"/>
      <c r="CA122" s="79"/>
      <c r="CB122" s="79"/>
      <c r="CC122" s="79"/>
      <c r="CD122" s="79"/>
      <c r="CE122" s="79"/>
      <c r="CF122" s="79"/>
      <c r="CG122" s="79"/>
      <c r="CH122" s="79"/>
      <c r="CI122" s="79"/>
      <c r="CJ122" s="79"/>
      <c r="CK122" s="79"/>
      <c r="CL122" s="79"/>
      <c r="CM122" s="79"/>
      <c r="CN122" s="79"/>
      <c r="CO122" s="79"/>
      <c r="CP122" s="79"/>
      <c r="CQ122" s="79"/>
      <c r="CR122" s="79"/>
      <c r="CS122" s="79"/>
      <c r="CT122" s="79"/>
      <c r="CU122" s="79"/>
      <c r="CV122" s="79"/>
      <c r="CW122" s="79"/>
      <c r="CX122" s="79"/>
      <c r="CY122" s="79"/>
      <c r="CZ122" s="79"/>
      <c r="DA122" s="79"/>
      <c r="DB122" s="79"/>
      <c r="DC122" s="79"/>
      <c r="DD122" s="79"/>
      <c r="DE122" s="79"/>
      <c r="DF122" s="79"/>
      <c r="DG122" s="79"/>
      <c r="DH122" s="79"/>
      <c r="DI122" s="79"/>
      <c r="DJ122" s="79"/>
      <c r="DK122" s="79"/>
      <c r="DL122" s="79"/>
      <c r="DM122" s="79"/>
      <c r="DN122" s="79"/>
      <c r="DO122" s="79"/>
      <c r="DP122" s="79"/>
      <c r="DQ122" s="79"/>
      <c r="DR122" s="79"/>
      <c r="DS122" s="79"/>
      <c r="DT122" s="79"/>
      <c r="DU122" s="79"/>
      <c r="DV122" s="79"/>
      <c r="DW122" s="79"/>
      <c r="DX122" s="79"/>
      <c r="DY122" s="79"/>
      <c r="DZ122" s="79"/>
      <c r="EA122" s="79"/>
      <c r="EB122" s="79"/>
      <c r="EC122" s="79"/>
      <c r="ED122" s="79"/>
      <c r="EE122" s="79"/>
      <c r="EF122" s="79"/>
      <c r="EG122" s="79"/>
      <c r="EH122" s="79"/>
      <c r="EI122" s="79"/>
      <c r="EJ122" s="79"/>
      <c r="EK122" s="79"/>
      <c r="EL122" s="79"/>
      <c r="EM122" s="79"/>
      <c r="EN122" s="79"/>
      <c r="EO122" s="79"/>
      <c r="EP122" s="79"/>
      <c r="EQ122" s="79"/>
      <c r="ER122" s="79"/>
      <c r="ES122" s="79"/>
      <c r="ET122" s="79"/>
      <c r="EU122" s="79"/>
      <c r="EV122" s="79"/>
      <c r="EW122" s="79"/>
      <c r="EX122" s="79"/>
      <c r="EY122" s="79"/>
      <c r="EZ122" s="79"/>
      <c r="FA122" s="79"/>
      <c r="FB122" s="79"/>
      <c r="FC122" s="79"/>
      <c r="FD122" s="79"/>
      <c r="FE122" s="79"/>
      <c r="FF122" s="79"/>
      <c r="FG122" s="79"/>
      <c r="FH122" s="79"/>
      <c r="FI122" s="79"/>
      <c r="FJ122" s="79"/>
      <c r="FK122" s="79"/>
      <c r="FL122" s="79"/>
      <c r="FM122" s="79"/>
      <c r="FN122" s="79"/>
      <c r="FO122" s="79"/>
      <c r="FP122" s="79"/>
      <c r="FQ122" s="79"/>
      <c r="FR122" s="79"/>
      <c r="FS122" s="79"/>
      <c r="FT122" s="79"/>
      <c r="FU122" s="79"/>
      <c r="FV122" s="79"/>
      <c r="FW122" s="79"/>
      <c r="FX122" s="79">
        <v>5.6500000953674316</v>
      </c>
      <c r="FY122" s="79">
        <v>0</v>
      </c>
      <c r="FZ122" s="41"/>
      <c r="GA122" s="34"/>
      <c r="GB122" s="34"/>
    </row>
    <row r="123" spans="1:184" x14ac:dyDescent="0.25">
      <c r="A123" t="s">
        <v>186</v>
      </c>
      <c r="B123" t="s">
        <v>236</v>
      </c>
      <c r="C123" t="s">
        <v>2</v>
      </c>
      <c r="D123" t="s">
        <v>202</v>
      </c>
      <c r="E123" t="s">
        <v>243</v>
      </c>
      <c r="F123" t="s">
        <v>1</v>
      </c>
      <c r="G123" t="s">
        <v>198</v>
      </c>
      <c r="H123" s="79">
        <v>21138</v>
      </c>
      <c r="I123" s="79">
        <v>10.705002784729004</v>
      </c>
      <c r="J123" s="79">
        <v>9.5906248092651367</v>
      </c>
      <c r="K123" s="79">
        <v>8.9473161697387695</v>
      </c>
      <c r="L123" s="79">
        <v>8.8443565368652344</v>
      </c>
      <c r="M123" s="79">
        <v>9.2188701629638672</v>
      </c>
      <c r="N123" s="79">
        <v>9.885258674621582</v>
      </c>
      <c r="O123" s="79">
        <v>11.864090919494629</v>
      </c>
      <c r="P123" s="79">
        <v>13.595635414123535</v>
      </c>
      <c r="Q123" s="79">
        <v>12.778181076049805</v>
      </c>
      <c r="R123" s="79">
        <v>12.032584190368652</v>
      </c>
      <c r="S123" s="79">
        <v>11.57872486114502</v>
      </c>
      <c r="T123" s="79">
        <v>11.099051475524902</v>
      </c>
      <c r="U123" s="79">
        <v>10.784850120544434</v>
      </c>
      <c r="V123" s="79">
        <v>10.44810962677002</v>
      </c>
      <c r="W123" s="79">
        <v>10.177653312683105</v>
      </c>
      <c r="X123" s="79">
        <v>10.375960350036621</v>
      </c>
      <c r="Y123" s="79">
        <v>11.664363861083984</v>
      </c>
      <c r="Z123" s="79">
        <v>14.860040664672852</v>
      </c>
      <c r="AA123" s="79">
        <v>16.871875762939453</v>
      </c>
      <c r="AB123" s="79">
        <v>17.304569244384766</v>
      </c>
      <c r="AC123" s="79">
        <v>17.421964645385742</v>
      </c>
      <c r="AD123" s="79">
        <v>16.773797988891602</v>
      </c>
      <c r="AE123" s="79">
        <v>15.370639801025391</v>
      </c>
      <c r="AF123" s="79">
        <v>13.106172561645508</v>
      </c>
      <c r="AG123" s="79">
        <v>-0.90169656276702881</v>
      </c>
      <c r="AH123" s="79">
        <v>-0.89390730857849121</v>
      </c>
      <c r="AI123" s="79">
        <v>-1.3684245347976685</v>
      </c>
      <c r="AJ123" s="79">
        <v>-1.0692650079727173</v>
      </c>
      <c r="AK123" s="79">
        <v>-0.52214908599853516</v>
      </c>
      <c r="AL123" s="79">
        <v>-0.1642574816942215</v>
      </c>
      <c r="AM123" s="79">
        <v>0.20920147001743317</v>
      </c>
      <c r="AN123" s="79">
        <v>0.25739213824272156</v>
      </c>
      <c r="AO123" s="79">
        <v>0.17132115364074707</v>
      </c>
      <c r="AP123" s="79">
        <v>4.2234845459461212E-2</v>
      </c>
      <c r="AQ123" s="79">
        <v>0.10269786417484283</v>
      </c>
      <c r="AR123" s="79">
        <v>-6.7981339991092682E-2</v>
      </c>
      <c r="AS123" s="79">
        <v>-0.14852982759475708</v>
      </c>
      <c r="AT123" s="79">
        <v>-3.2324627041816711E-2</v>
      </c>
      <c r="AU123" s="79">
        <v>0.15513119101524353</v>
      </c>
      <c r="AV123" s="79">
        <v>0.3072565495967865</v>
      </c>
      <c r="AW123" s="79">
        <v>0.29614406824111938</v>
      </c>
      <c r="AX123" s="79">
        <v>0.22624827921390533</v>
      </c>
      <c r="AY123" s="79">
        <v>0.56919682025909424</v>
      </c>
      <c r="AZ123" s="79">
        <v>0.2722133994102478</v>
      </c>
      <c r="BA123" s="79">
        <v>2.8226252645254135E-2</v>
      </c>
      <c r="BB123" s="79">
        <v>-0.62433111667633057</v>
      </c>
      <c r="BC123" s="79">
        <v>-0.63411086797714233</v>
      </c>
      <c r="BD123" s="79">
        <v>-0.77794343233108521</v>
      </c>
      <c r="BE123" s="79">
        <v>-0.65506660938262939</v>
      </c>
      <c r="BF123" s="79">
        <v>-0.64427089691162109</v>
      </c>
      <c r="BG123" s="79">
        <v>-1.0127174854278564</v>
      </c>
      <c r="BH123" s="79">
        <v>-0.76540344953536987</v>
      </c>
      <c r="BI123" s="79">
        <v>-0.30111309885978699</v>
      </c>
      <c r="BJ123" s="79">
        <v>5.7589627802371979E-2</v>
      </c>
      <c r="BK123" s="79">
        <v>0.54036891460418701</v>
      </c>
      <c r="BL123" s="79">
        <v>0.524067223072052</v>
      </c>
      <c r="BM123" s="79">
        <v>0.38300195336341858</v>
      </c>
      <c r="BN123" s="79">
        <v>0.24642094969749451</v>
      </c>
      <c r="BO123" s="79">
        <v>0.31751337647438049</v>
      </c>
      <c r="BP123" s="79">
        <v>0.14688895642757416</v>
      </c>
      <c r="BQ123" s="79">
        <v>4.4266112148761749E-2</v>
      </c>
      <c r="BR123" s="79">
        <v>0.14366163313388824</v>
      </c>
      <c r="BS123" s="79">
        <v>0.33435669541358948</v>
      </c>
      <c r="BT123" s="79">
        <v>0.477457195520401</v>
      </c>
      <c r="BU123" s="79">
        <v>0.48380786180496216</v>
      </c>
      <c r="BV123" s="79">
        <v>0.43797791004180908</v>
      </c>
      <c r="BW123" s="79">
        <v>0.79413467645645142</v>
      </c>
      <c r="BX123" s="79">
        <v>0.49264970421791077</v>
      </c>
      <c r="BY123" s="79">
        <v>0.25562861561775208</v>
      </c>
      <c r="BZ123" s="79">
        <v>-0.38774469494819641</v>
      </c>
      <c r="CA123" s="79">
        <v>-0.38591346144676208</v>
      </c>
      <c r="CB123" s="79">
        <v>-0.52279841899871826</v>
      </c>
      <c r="CC123" s="79">
        <v>-0.48425143957138062</v>
      </c>
      <c r="CD123" s="79">
        <v>-0.47137343883514404</v>
      </c>
      <c r="CE123" s="79">
        <v>-0.76635587215423584</v>
      </c>
      <c r="CF123" s="79">
        <v>-0.55494987964630127</v>
      </c>
      <c r="CG123" s="79">
        <v>-0.14802427589893341</v>
      </c>
      <c r="CH123" s="79">
        <v>0.2112402617931366</v>
      </c>
      <c r="CI123" s="79">
        <v>0.76973450183868408</v>
      </c>
      <c r="CJ123" s="79">
        <v>0.70876562595367432</v>
      </c>
      <c r="CK123" s="79">
        <v>0.52961140871047974</v>
      </c>
      <c r="CL123" s="79">
        <v>0.38783961534500122</v>
      </c>
      <c r="CM123" s="79">
        <v>0.46629396080970764</v>
      </c>
      <c r="CN123" s="79">
        <v>0.29570746421813965</v>
      </c>
      <c r="CO123" s="79">
        <v>0.17779599130153656</v>
      </c>
      <c r="CP123" s="79">
        <v>0.2655491828918457</v>
      </c>
      <c r="CQ123" s="79">
        <v>0.45848774909973145</v>
      </c>
      <c r="CR123" s="79">
        <v>0.5953376293182373</v>
      </c>
      <c r="CS123" s="79">
        <v>0.61378324031829834</v>
      </c>
      <c r="CT123" s="79">
        <v>0.58462119102478027</v>
      </c>
      <c r="CU123" s="79">
        <v>0.94992601871490479</v>
      </c>
      <c r="CV123" s="79">
        <v>0.64532321691513062</v>
      </c>
      <c r="CW123" s="79">
        <v>0.41312679648399353</v>
      </c>
      <c r="CX123" s="79">
        <v>-0.22388565540313721</v>
      </c>
      <c r="CY123" s="79">
        <v>-0.21401268243789673</v>
      </c>
      <c r="CZ123" s="79">
        <v>-0.34608575701713562</v>
      </c>
      <c r="DA123" s="79">
        <v>-0.31343626976013184</v>
      </c>
      <c r="DB123" s="79">
        <v>-0.29847601056098938</v>
      </c>
      <c r="DC123" s="79">
        <v>-0.51999425888061523</v>
      </c>
      <c r="DD123" s="79">
        <v>-0.34449630975723267</v>
      </c>
      <c r="DE123" s="79">
        <v>5.064553115516901E-3</v>
      </c>
      <c r="DF123" s="79">
        <v>0.36489090323448181</v>
      </c>
      <c r="DG123" s="79">
        <v>0.99910008907318115</v>
      </c>
      <c r="DH123" s="79">
        <v>0.89346402883529663</v>
      </c>
      <c r="DI123" s="79">
        <v>0.67622089385986328</v>
      </c>
      <c r="DJ123" s="79">
        <v>0.52925831079483032</v>
      </c>
      <c r="DK123" s="79">
        <v>0.6150745153427124</v>
      </c>
      <c r="DL123" s="79">
        <v>0.44452598690986633</v>
      </c>
      <c r="DM123" s="79">
        <v>0.31132587790489197</v>
      </c>
      <c r="DN123" s="79">
        <v>0.38743671774864197</v>
      </c>
      <c r="DO123" s="79">
        <v>0.58261877298355103</v>
      </c>
      <c r="DP123" s="79">
        <v>0.713218092918396</v>
      </c>
      <c r="DQ123" s="79">
        <v>0.74375861883163452</v>
      </c>
      <c r="DR123" s="79">
        <v>0.73126447200775146</v>
      </c>
      <c r="DS123" s="79">
        <v>1.1057173013687134</v>
      </c>
      <c r="DT123" s="79">
        <v>0.79799669981002808</v>
      </c>
      <c r="DU123" s="79">
        <v>0.57062500715255737</v>
      </c>
      <c r="DV123" s="79">
        <v>-6.0026619583368301E-2</v>
      </c>
      <c r="DW123" s="79">
        <v>-4.2111910879611969E-2</v>
      </c>
      <c r="DX123" s="79">
        <v>-0.16937309503555298</v>
      </c>
      <c r="DY123" s="79">
        <v>-6.6806316375732422E-2</v>
      </c>
      <c r="DZ123" s="79">
        <v>-4.883955791592598E-2</v>
      </c>
      <c r="EA123" s="79">
        <v>-0.16428717970848083</v>
      </c>
      <c r="EB123" s="79">
        <v>-4.0634743869304657E-2</v>
      </c>
      <c r="EC123" s="79">
        <v>0.22610050439834595</v>
      </c>
      <c r="ED123" s="79">
        <v>0.5867379903793335</v>
      </c>
      <c r="EE123" s="79">
        <v>1.3302675485610962</v>
      </c>
      <c r="EF123" s="79">
        <v>1.1601390838623047</v>
      </c>
      <c r="EG123" s="79">
        <v>0.8879016637802124</v>
      </c>
      <c r="EH123" s="79">
        <v>0.73344439268112183</v>
      </c>
      <c r="EI123" s="79">
        <v>0.82989007234573364</v>
      </c>
      <c r="EJ123" s="79">
        <v>0.65939629077911377</v>
      </c>
      <c r="EK123" s="79">
        <v>0.50412178039550781</v>
      </c>
      <c r="EL123" s="79">
        <v>0.56342297792434692</v>
      </c>
      <c r="EM123" s="79">
        <v>0.76184427738189697</v>
      </c>
      <c r="EN123" s="79">
        <v>0.8834187388420105</v>
      </c>
      <c r="EO123" s="79">
        <v>0.93142241239547729</v>
      </c>
      <c r="EP123" s="79">
        <v>0.94299411773681641</v>
      </c>
      <c r="EQ123" s="79">
        <v>1.3306552171707153</v>
      </c>
      <c r="ER123" s="79">
        <v>1.0184329748153687</v>
      </c>
      <c r="ES123" s="79">
        <v>0.79802733659744263</v>
      </c>
      <c r="ET123" s="79">
        <v>0.17655980587005615</v>
      </c>
      <c r="EU123" s="79">
        <v>0.20608550310134888</v>
      </c>
      <c r="EV123" s="79">
        <v>8.5771933197975159E-2</v>
      </c>
      <c r="EW123" s="79">
        <v>48.626502990722656</v>
      </c>
      <c r="EX123" s="79">
        <v>48.123332977294922</v>
      </c>
      <c r="EY123" s="79">
        <v>47.661151885986328</v>
      </c>
      <c r="EZ123" s="79">
        <v>47.267887115478516</v>
      </c>
      <c r="FA123" s="79">
        <v>47.005630493164063</v>
      </c>
      <c r="FB123" s="79">
        <v>46.836894989013672</v>
      </c>
      <c r="FC123" s="79">
        <v>46.812965393066406</v>
      </c>
      <c r="FD123" s="79">
        <v>47.174057006835938</v>
      </c>
      <c r="FE123" s="79">
        <v>49.5113525390625</v>
      </c>
      <c r="FF123" s="79">
        <v>52.219284057617188</v>
      </c>
      <c r="FG123" s="79">
        <v>54.314361572265625</v>
      </c>
      <c r="FH123" s="79">
        <v>56.090995788574219</v>
      </c>
      <c r="FI123" s="79">
        <v>57.469169616699219</v>
      </c>
      <c r="FJ123" s="79">
        <v>58.420833587646484</v>
      </c>
      <c r="FK123" s="79">
        <v>58.539653778076172</v>
      </c>
      <c r="FL123" s="79">
        <v>57.854923248291016</v>
      </c>
      <c r="FM123" s="79">
        <v>56.070510864257813</v>
      </c>
      <c r="FN123" s="79">
        <v>54.304050445556641</v>
      </c>
      <c r="FO123" s="79">
        <v>53.181697845458984</v>
      </c>
      <c r="FP123" s="79">
        <v>52.197544097900391</v>
      </c>
      <c r="FQ123" s="79">
        <v>51.323524475097656</v>
      </c>
      <c r="FR123" s="79">
        <v>50.489383697509766</v>
      </c>
      <c r="FS123" s="79">
        <v>49.712989807128906</v>
      </c>
      <c r="FT123" s="79">
        <v>49.027961730957031</v>
      </c>
      <c r="FU123" s="79">
        <v>0.19518755376338959</v>
      </c>
      <c r="FV123" s="79">
        <v>0.22600077092647552</v>
      </c>
      <c r="FW123" s="79">
        <v>0.20164574682712555</v>
      </c>
      <c r="FX123" s="79">
        <v>717.0999755859375</v>
      </c>
      <c r="FY123" s="79">
        <v>1</v>
      </c>
      <c r="FZ123" s="41"/>
      <c r="GA123" s="34"/>
      <c r="GB123" s="34"/>
    </row>
    <row r="124" spans="1:184" x14ac:dyDescent="0.25">
      <c r="A124" t="s">
        <v>186</v>
      </c>
      <c r="B124" t="s">
        <v>236</v>
      </c>
      <c r="C124" t="s">
        <v>2</v>
      </c>
      <c r="D124" t="s">
        <v>202</v>
      </c>
      <c r="E124" t="s">
        <v>243</v>
      </c>
      <c r="F124" t="s">
        <v>1</v>
      </c>
      <c r="G124" t="s">
        <v>200</v>
      </c>
      <c r="H124" s="79">
        <v>3088</v>
      </c>
      <c r="I124" s="79">
        <v>2.5945072174072266</v>
      </c>
      <c r="J124" s="79">
        <v>2.2811801433563232</v>
      </c>
      <c r="K124" s="79">
        <v>2.1356163024902344</v>
      </c>
      <c r="L124" s="79">
        <v>2.099642276763916</v>
      </c>
      <c r="M124" s="79">
        <v>2.0981228351593018</v>
      </c>
      <c r="N124" s="79">
        <v>2.2750577926635742</v>
      </c>
      <c r="O124" s="79">
        <v>2.6278355121612549</v>
      </c>
      <c r="P124" s="79">
        <v>2.9696893692016602</v>
      </c>
      <c r="Q124" s="79">
        <v>2.9269330501556396</v>
      </c>
      <c r="R124" s="79">
        <v>2.8458178043365479</v>
      </c>
      <c r="S124" s="79">
        <v>2.8008370399475098</v>
      </c>
      <c r="T124" s="79">
        <v>2.7158076763153076</v>
      </c>
      <c r="U124" s="79">
        <v>2.580796480178833</v>
      </c>
      <c r="V124" s="79">
        <v>2.5333313941955566</v>
      </c>
      <c r="W124" s="79">
        <v>2.4583938121795654</v>
      </c>
      <c r="X124" s="79">
        <v>2.5679850578308105</v>
      </c>
      <c r="Y124" s="79">
        <v>2.8457553386688232</v>
      </c>
      <c r="Z124" s="79">
        <v>3.3660135269165039</v>
      </c>
      <c r="AA124" s="79">
        <v>3.7628886699676514</v>
      </c>
      <c r="AB124" s="79">
        <v>3.8460924625396729</v>
      </c>
      <c r="AC124" s="79">
        <v>3.9289894104003906</v>
      </c>
      <c r="AD124" s="79">
        <v>3.8124058246612549</v>
      </c>
      <c r="AE124" s="79">
        <v>3.422466516494751</v>
      </c>
      <c r="AF124" s="79">
        <v>3.0864784717559814</v>
      </c>
      <c r="AG124" s="79">
        <v>-0.12160327285528183</v>
      </c>
      <c r="AH124" s="79">
        <v>-0.12073036283254623</v>
      </c>
      <c r="AI124" s="79">
        <v>-2.5465225800871849E-2</v>
      </c>
      <c r="AJ124" s="79">
        <v>1.1726570315659046E-2</v>
      </c>
      <c r="AK124" s="79">
        <v>-2.5183763355016708E-2</v>
      </c>
      <c r="AL124" s="79">
        <v>-1.1159112676978111E-2</v>
      </c>
      <c r="AM124" s="79">
        <v>-9.8833903670310974E-2</v>
      </c>
      <c r="AN124" s="79">
        <v>-8.7360940873622894E-2</v>
      </c>
      <c r="AO124" s="79">
        <v>-6.4305937848985195E-3</v>
      </c>
      <c r="AP124" s="79">
        <v>7.4978582561016083E-2</v>
      </c>
      <c r="AQ124" s="79">
        <v>0.14357501268386841</v>
      </c>
      <c r="AR124" s="79">
        <v>8.9275285601615906E-2</v>
      </c>
      <c r="AS124" s="79">
        <v>-5.1052261143922806E-2</v>
      </c>
      <c r="AT124" s="79">
        <v>4.9634529277682304E-3</v>
      </c>
      <c r="AU124" s="79">
        <v>9.7702711820602417E-2</v>
      </c>
      <c r="AV124" s="79">
        <v>0.21495534479618073</v>
      </c>
      <c r="AW124" s="79">
        <v>0.17577548325061798</v>
      </c>
      <c r="AX124" s="79">
        <v>0.15815061330795288</v>
      </c>
      <c r="AY124" s="79">
        <v>0.18421515822410583</v>
      </c>
      <c r="AZ124" s="79">
        <v>9.1229841113090515E-2</v>
      </c>
      <c r="BA124" s="79">
        <v>8.3847410976886749E-2</v>
      </c>
      <c r="BB124" s="79">
        <v>-4.9774102866649628E-2</v>
      </c>
      <c r="BC124" s="79">
        <v>-3.8380194455385208E-2</v>
      </c>
      <c r="BD124" s="79">
        <v>1.2850377708673477E-2</v>
      </c>
      <c r="BE124" s="79">
        <v>0.13557901978492737</v>
      </c>
      <c r="BF124" s="79">
        <v>9.0142123401165009E-2</v>
      </c>
      <c r="BG124" s="79">
        <v>0.16821995377540588</v>
      </c>
      <c r="BH124" s="79">
        <v>0.20505087077617645</v>
      </c>
      <c r="BI124" s="79">
        <v>0.16633810102939606</v>
      </c>
      <c r="BJ124" s="79">
        <v>0.18805749714374542</v>
      </c>
      <c r="BK124" s="79">
        <v>0.13164196908473969</v>
      </c>
      <c r="BL124" s="79">
        <v>0.15109939873218536</v>
      </c>
      <c r="BM124" s="79">
        <v>0.18839359283447266</v>
      </c>
      <c r="BN124" s="79">
        <v>0.23512600362300873</v>
      </c>
      <c r="BO124" s="79">
        <v>0.27850478887557983</v>
      </c>
      <c r="BP124" s="79">
        <v>0.21697305142879486</v>
      </c>
      <c r="BQ124" s="79">
        <v>7.3275916278362274E-2</v>
      </c>
      <c r="BR124" s="79">
        <v>0.12432689219713211</v>
      </c>
      <c r="BS124" s="79">
        <v>0.20935346186161041</v>
      </c>
      <c r="BT124" s="79">
        <v>0.34230819344520569</v>
      </c>
      <c r="BU124" s="79">
        <v>0.31932210922241211</v>
      </c>
      <c r="BV124" s="79">
        <v>0.32904583215713501</v>
      </c>
      <c r="BW124" s="79">
        <v>0.41089117527008057</v>
      </c>
      <c r="BX124" s="79">
        <v>0.36893433332443237</v>
      </c>
      <c r="BY124" s="79">
        <v>0.42435431480407715</v>
      </c>
      <c r="BZ124" s="79">
        <v>0.29640209674835205</v>
      </c>
      <c r="CA124" s="79">
        <v>0.24954299628734589</v>
      </c>
      <c r="CB124" s="79">
        <v>0.26292300224304199</v>
      </c>
      <c r="CC124" s="79">
        <v>0.31370270252227783</v>
      </c>
      <c r="CD124" s="79">
        <v>0.2361917644739151</v>
      </c>
      <c r="CE124" s="79">
        <v>0.30236572027206421</v>
      </c>
      <c r="CF124" s="79">
        <v>0.33894670009613037</v>
      </c>
      <c r="CG124" s="79">
        <v>0.29898557066917419</v>
      </c>
      <c r="CH124" s="79">
        <v>0.3260343074798584</v>
      </c>
      <c r="CI124" s="79">
        <v>0.29126885533332825</v>
      </c>
      <c r="CJ124" s="79">
        <v>0.3162563145160675</v>
      </c>
      <c r="CK124" s="79">
        <v>0.32332822680473328</v>
      </c>
      <c r="CL124" s="79">
        <v>0.34604361653327942</v>
      </c>
      <c r="CM124" s="79">
        <v>0.37195673584938049</v>
      </c>
      <c r="CN124" s="79">
        <v>0.30541613698005676</v>
      </c>
      <c r="CO124" s="79">
        <v>0.15938523411750793</v>
      </c>
      <c r="CP124" s="79">
        <v>0.20699764788150787</v>
      </c>
      <c r="CQ124" s="79">
        <v>0.28668242692947388</v>
      </c>
      <c r="CR124" s="79">
        <v>0.43051239848136902</v>
      </c>
      <c r="CS124" s="79">
        <v>0.41874206066131592</v>
      </c>
      <c r="CT124" s="79">
        <v>0.44740736484527588</v>
      </c>
      <c r="CU124" s="79">
        <v>0.56788629293441772</v>
      </c>
      <c r="CV124" s="79">
        <v>0.56127160787582397</v>
      </c>
      <c r="CW124" s="79">
        <v>0.66018837690353394</v>
      </c>
      <c r="CX124" s="79">
        <v>0.53616267442703247</v>
      </c>
      <c r="CY124" s="79">
        <v>0.44895771145820618</v>
      </c>
      <c r="CZ124" s="79">
        <v>0.43612253665924072</v>
      </c>
      <c r="DA124" s="79">
        <v>0.4918263852596283</v>
      </c>
      <c r="DB124" s="79">
        <v>0.38224139809608459</v>
      </c>
      <c r="DC124" s="79">
        <v>0.43651148676872253</v>
      </c>
      <c r="DD124" s="79">
        <v>0.4728425145149231</v>
      </c>
      <c r="DE124" s="79">
        <v>0.43163302540779114</v>
      </c>
      <c r="DF124" s="79">
        <v>0.46401113271713257</v>
      </c>
      <c r="DG124" s="79">
        <v>0.45089572668075562</v>
      </c>
      <c r="DH124" s="79">
        <v>0.48141321539878845</v>
      </c>
      <c r="DI124" s="79">
        <v>0.4582628607749939</v>
      </c>
      <c r="DJ124" s="79">
        <v>0.4569612443447113</v>
      </c>
      <c r="DK124" s="79">
        <v>0.46540868282318115</v>
      </c>
      <c r="DL124" s="79">
        <v>0.39385923743247986</v>
      </c>
      <c r="DM124" s="79">
        <v>0.24549455940723419</v>
      </c>
      <c r="DN124" s="79">
        <v>0.28966841101646423</v>
      </c>
      <c r="DO124" s="79">
        <v>0.36401140689849854</v>
      </c>
      <c r="DP124" s="79">
        <v>0.51871657371520996</v>
      </c>
      <c r="DQ124" s="79">
        <v>0.51816201210021973</v>
      </c>
      <c r="DR124" s="79">
        <v>0.56576889753341675</v>
      </c>
      <c r="DS124" s="79">
        <v>0.72488141059875488</v>
      </c>
      <c r="DT124" s="79">
        <v>0.75360888242721558</v>
      </c>
      <c r="DU124" s="79">
        <v>0.89602243900299072</v>
      </c>
      <c r="DV124" s="79">
        <v>0.77592325210571289</v>
      </c>
      <c r="DW124" s="79">
        <v>0.64837241172790527</v>
      </c>
      <c r="DX124" s="79">
        <v>0.60932207107543945</v>
      </c>
      <c r="DY124" s="79">
        <v>0.7490086555480957</v>
      </c>
      <c r="DZ124" s="79">
        <v>0.59311389923095703</v>
      </c>
      <c r="EA124" s="79">
        <v>0.63019669055938721</v>
      </c>
      <c r="EB124" s="79">
        <v>0.66616684198379517</v>
      </c>
      <c r="EC124" s="79">
        <v>0.62315487861633301</v>
      </c>
      <c r="ED124" s="79">
        <v>0.66322773694992065</v>
      </c>
      <c r="EE124" s="79">
        <v>0.68137162923812866</v>
      </c>
      <c r="EF124" s="79">
        <v>0.71987354755401611</v>
      </c>
      <c r="EG124" s="79">
        <v>0.65308701992034912</v>
      </c>
      <c r="EH124" s="79">
        <v>0.61710864305496216</v>
      </c>
      <c r="EI124" s="79">
        <v>0.60033845901489258</v>
      </c>
      <c r="EJ124" s="79">
        <v>0.52155697345733643</v>
      </c>
      <c r="EK124" s="79">
        <v>0.36982274055480957</v>
      </c>
      <c r="EL124" s="79">
        <v>0.40903183817863464</v>
      </c>
      <c r="EM124" s="79">
        <v>0.47566214203834534</v>
      </c>
      <c r="EN124" s="79">
        <v>0.64606946706771851</v>
      </c>
      <c r="EO124" s="79">
        <v>0.66170865297317505</v>
      </c>
      <c r="EP124" s="79">
        <v>0.73666411638259888</v>
      </c>
      <c r="EQ124" s="79">
        <v>0.951557457447052</v>
      </c>
      <c r="ER124" s="79">
        <v>1.031313419342041</v>
      </c>
      <c r="ES124" s="79">
        <v>1.2365293502807617</v>
      </c>
      <c r="ET124" s="79">
        <v>1.1220993995666504</v>
      </c>
      <c r="EU124" s="79">
        <v>0.93629562854766846</v>
      </c>
      <c r="EV124" s="79">
        <v>0.85939466953277588</v>
      </c>
      <c r="EW124" s="79">
        <v>46.84075927734375</v>
      </c>
      <c r="EX124" s="79">
        <v>46.407756805419922</v>
      </c>
      <c r="EY124" s="79">
        <v>45.920024871826172</v>
      </c>
      <c r="EZ124" s="79">
        <v>45.461196899414063</v>
      </c>
      <c r="FA124" s="79">
        <v>45.204860687255859</v>
      </c>
      <c r="FB124" s="79">
        <v>45.08428955078125</v>
      </c>
      <c r="FC124" s="79">
        <v>44.941642761230469</v>
      </c>
      <c r="FD124" s="79">
        <v>45.056110382080078</v>
      </c>
      <c r="FE124" s="79">
        <v>47.466384887695313</v>
      </c>
      <c r="FF124" s="79">
        <v>50.357631683349609</v>
      </c>
      <c r="FG124" s="79">
        <v>52.924705505371094</v>
      </c>
      <c r="FH124" s="79">
        <v>54.826614379882813</v>
      </c>
      <c r="FI124" s="79">
        <v>56.392730712890625</v>
      </c>
      <c r="FJ124" s="79">
        <v>57.348140716552734</v>
      </c>
      <c r="FK124" s="79">
        <v>57.557723999023438</v>
      </c>
      <c r="FL124" s="79">
        <v>56.764804840087891</v>
      </c>
      <c r="FM124" s="79">
        <v>54.90972900390625</v>
      </c>
      <c r="FN124" s="79">
        <v>52.870452880859375</v>
      </c>
      <c r="FO124" s="79">
        <v>51.502490997314453</v>
      </c>
      <c r="FP124" s="79">
        <v>50.358081817626953</v>
      </c>
      <c r="FQ124" s="79">
        <v>49.247177124023438</v>
      </c>
      <c r="FR124" s="79">
        <v>48.467529296875</v>
      </c>
      <c r="FS124" s="79">
        <v>47.941593170166016</v>
      </c>
      <c r="FT124" s="79">
        <v>47.040630340576172</v>
      </c>
      <c r="FU124" s="79">
        <v>0.24838531017303467</v>
      </c>
      <c r="FV124" s="79">
        <v>0.23824566602706909</v>
      </c>
      <c r="FW124" s="79">
        <v>0.25306427478790283</v>
      </c>
      <c r="FX124" s="79">
        <v>173.35000610351563</v>
      </c>
      <c r="FY124" s="79">
        <v>1</v>
      </c>
      <c r="FZ124" s="41"/>
      <c r="GA124" s="34"/>
      <c r="GB124" s="34"/>
    </row>
    <row r="125" spans="1:184" x14ac:dyDescent="0.25">
      <c r="A125" t="s">
        <v>186</v>
      </c>
      <c r="B125" t="s">
        <v>236</v>
      </c>
      <c r="C125" t="s">
        <v>2</v>
      </c>
      <c r="D125" t="s">
        <v>202</v>
      </c>
      <c r="E125" t="s">
        <v>243</v>
      </c>
      <c r="F125" t="s">
        <v>1</v>
      </c>
      <c r="G125" t="s">
        <v>1</v>
      </c>
      <c r="H125" s="79">
        <v>24226</v>
      </c>
      <c r="I125" s="79">
        <v>13.29951000213623</v>
      </c>
      <c r="J125" s="79">
        <v>11.871805191040039</v>
      </c>
      <c r="K125" s="79">
        <v>11.082932472229004</v>
      </c>
      <c r="L125" s="79">
        <v>10.943998336791992</v>
      </c>
      <c r="M125" s="79">
        <v>11.31699275970459</v>
      </c>
      <c r="N125" s="79">
        <v>12.160316467285156</v>
      </c>
      <c r="O125" s="79">
        <v>14.491927146911621</v>
      </c>
      <c r="P125" s="79">
        <v>16.565324783325195</v>
      </c>
      <c r="Q125" s="79">
        <v>15.705114364624023</v>
      </c>
      <c r="R125" s="79">
        <v>14.878402709960938</v>
      </c>
      <c r="S125" s="79">
        <v>14.379561424255371</v>
      </c>
      <c r="T125" s="79">
        <v>13.814859390258789</v>
      </c>
      <c r="U125" s="79">
        <v>13.365646362304688</v>
      </c>
      <c r="V125" s="79">
        <v>12.981441497802734</v>
      </c>
      <c r="W125" s="79">
        <v>12.63604736328125</v>
      </c>
      <c r="X125" s="79">
        <v>12.94394588470459</v>
      </c>
      <c r="Y125" s="79">
        <v>14.510119438171387</v>
      </c>
      <c r="Z125" s="79">
        <v>18.226053237915039</v>
      </c>
      <c r="AA125" s="79">
        <v>20.634763717651367</v>
      </c>
      <c r="AB125" s="79">
        <v>21.150661468505859</v>
      </c>
      <c r="AC125" s="79">
        <v>21.350954055786133</v>
      </c>
      <c r="AD125" s="79">
        <v>20.586204528808594</v>
      </c>
      <c r="AE125" s="79">
        <v>18.793106079101563</v>
      </c>
      <c r="AF125" s="79">
        <v>16.192651748657227</v>
      </c>
      <c r="AG125" s="79">
        <v>-0.7736670970916748</v>
      </c>
      <c r="AH125" s="79">
        <v>-0.78828954696655273</v>
      </c>
      <c r="AI125" s="79">
        <v>-1.1495263576507568</v>
      </c>
      <c r="AJ125" s="79">
        <v>-0.82558757066726685</v>
      </c>
      <c r="AK125" s="79">
        <v>-0.34406912326812744</v>
      </c>
      <c r="AL125" s="79">
        <v>3.2598506659269333E-2</v>
      </c>
      <c r="AM125" s="79">
        <v>0.37808498740196228</v>
      </c>
      <c r="AN125" s="79">
        <v>0.41950991749763489</v>
      </c>
      <c r="AO125" s="79">
        <v>0.36599737405776978</v>
      </c>
      <c r="AP125" s="79">
        <v>0.29465791583061218</v>
      </c>
      <c r="AQ125" s="79">
        <v>0.40887868404388428</v>
      </c>
      <c r="AR125" s="79">
        <v>0.17805576324462891</v>
      </c>
      <c r="AS125" s="79">
        <v>-5.1113080233335495E-2</v>
      </c>
      <c r="AT125" s="79">
        <v>0.11262098699808121</v>
      </c>
      <c r="AU125" s="79">
        <v>0.38776490092277527</v>
      </c>
      <c r="AV125" s="79">
        <v>0.66605073213577271</v>
      </c>
      <c r="AW125" s="79">
        <v>0.63261604309082031</v>
      </c>
      <c r="AX125" s="79">
        <v>0.57148474454879761</v>
      </c>
      <c r="AY125" s="79">
        <v>0.97729569673538208</v>
      </c>
      <c r="AZ125" s="79">
        <v>0.60646969079971313</v>
      </c>
      <c r="BA125" s="79">
        <v>0.38026583194732666</v>
      </c>
      <c r="BB125" s="79">
        <v>-0.39742603898048401</v>
      </c>
      <c r="BC125" s="79">
        <v>-0.40846830606460571</v>
      </c>
      <c r="BD125" s="79">
        <v>-0.51466178894042969</v>
      </c>
      <c r="BE125" s="79">
        <v>-0.41733986139297485</v>
      </c>
      <c r="BF125" s="79">
        <v>-0.46150892972946167</v>
      </c>
      <c r="BG125" s="79">
        <v>-0.74450600147247314</v>
      </c>
      <c r="BH125" s="79">
        <v>-0.46544018387794495</v>
      </c>
      <c r="BI125" s="79">
        <v>-5.1601152867078781E-2</v>
      </c>
      <c r="BJ125" s="79">
        <v>0.33076521754264832</v>
      </c>
      <c r="BK125" s="79">
        <v>0.78155869245529175</v>
      </c>
      <c r="BL125" s="79">
        <v>0.77725136280059814</v>
      </c>
      <c r="BM125" s="79">
        <v>0.65368682146072388</v>
      </c>
      <c r="BN125" s="79">
        <v>0.55415582656860352</v>
      </c>
      <c r="BO125" s="79">
        <v>0.66255515813827515</v>
      </c>
      <c r="BP125" s="79">
        <v>0.42800769209861755</v>
      </c>
      <c r="BQ125" s="79">
        <v>0.1782943457365036</v>
      </c>
      <c r="BR125" s="79">
        <v>0.32526808977127075</v>
      </c>
      <c r="BS125" s="79">
        <v>0.59892284870147705</v>
      </c>
      <c r="BT125" s="79">
        <v>0.87862306833267212</v>
      </c>
      <c r="BU125" s="79">
        <v>0.86888569593429565</v>
      </c>
      <c r="BV125" s="79">
        <v>0.84357774257659912</v>
      </c>
      <c r="BW125" s="79">
        <v>1.2966372966766357</v>
      </c>
      <c r="BX125" s="79">
        <v>0.96102845668792725</v>
      </c>
      <c r="BY125" s="79">
        <v>0.78972500562667847</v>
      </c>
      <c r="BZ125" s="79">
        <v>2.1872296929359436E-2</v>
      </c>
      <c r="CA125" s="79">
        <v>-2.8334490954875946E-2</v>
      </c>
      <c r="CB125" s="79">
        <v>-0.15740099549293518</v>
      </c>
      <c r="CC125" s="79">
        <v>-0.17054873704910278</v>
      </c>
      <c r="CD125" s="79">
        <v>-0.23518168926239014</v>
      </c>
      <c r="CE125" s="79">
        <v>-0.46399015188217163</v>
      </c>
      <c r="CF125" s="79">
        <v>-0.21600320935249329</v>
      </c>
      <c r="CG125" s="79">
        <v>0.15096127986907959</v>
      </c>
      <c r="CH125" s="79">
        <v>0.53727459907531738</v>
      </c>
      <c r="CI125" s="79">
        <v>1.0610033273696899</v>
      </c>
      <c r="CJ125" s="79">
        <v>1.025022029876709</v>
      </c>
      <c r="CK125" s="79">
        <v>0.8529396653175354</v>
      </c>
      <c r="CL125" s="79">
        <v>0.73388326168060303</v>
      </c>
      <c r="CM125" s="79">
        <v>0.83825069665908813</v>
      </c>
      <c r="CN125" s="79">
        <v>0.6011236310005188</v>
      </c>
      <c r="CO125" s="79">
        <v>0.33718124032020569</v>
      </c>
      <c r="CP125" s="79">
        <v>0.47254684567451477</v>
      </c>
      <c r="CQ125" s="79">
        <v>0.74517017602920532</v>
      </c>
      <c r="CR125" s="79">
        <v>1.0258500576019287</v>
      </c>
      <c r="CS125" s="79">
        <v>1.0325253009796143</v>
      </c>
      <c r="CT125" s="79">
        <v>1.0320285558700562</v>
      </c>
      <c r="CU125" s="79">
        <v>1.5178123712539673</v>
      </c>
      <c r="CV125" s="79">
        <v>1.2065948247909546</v>
      </c>
      <c r="CW125" s="79">
        <v>1.0733151435852051</v>
      </c>
      <c r="CX125" s="79">
        <v>0.31227704882621765</v>
      </c>
      <c r="CY125" s="79">
        <v>0.23494502902030945</v>
      </c>
      <c r="CZ125" s="79">
        <v>9.0036772191524506E-2</v>
      </c>
      <c r="DA125" s="79">
        <v>7.6242394745349884E-2</v>
      </c>
      <c r="DB125" s="79">
        <v>-8.8544441387057304E-3</v>
      </c>
      <c r="DC125" s="79">
        <v>-0.18347430229187012</v>
      </c>
      <c r="DD125" s="79">
        <v>3.3433761447668076E-2</v>
      </c>
      <c r="DE125" s="79">
        <v>0.35352370142936707</v>
      </c>
      <c r="DF125" s="79">
        <v>0.74378395080566406</v>
      </c>
      <c r="DG125" s="79">
        <v>1.3404480218887329</v>
      </c>
      <c r="DH125" s="79">
        <v>1.2727926969528198</v>
      </c>
      <c r="DI125" s="79">
        <v>1.0521924495697021</v>
      </c>
      <c r="DJ125" s="79">
        <v>0.91361069679260254</v>
      </c>
      <c r="DK125" s="79">
        <v>1.0139462947845459</v>
      </c>
      <c r="DL125" s="79">
        <v>0.77423959970474243</v>
      </c>
      <c r="DM125" s="79">
        <v>0.49606812000274658</v>
      </c>
      <c r="DN125" s="79">
        <v>0.61982560157775879</v>
      </c>
      <c r="DO125" s="79">
        <v>0.89141750335693359</v>
      </c>
      <c r="DP125" s="79">
        <v>1.1730769872665405</v>
      </c>
      <c r="DQ125" s="79">
        <v>1.1961649656295776</v>
      </c>
      <c r="DR125" s="79">
        <v>1.2204793691635132</v>
      </c>
      <c r="DS125" s="79">
        <v>1.7389874458312988</v>
      </c>
      <c r="DT125" s="79">
        <v>1.4521611928939819</v>
      </c>
      <c r="DU125" s="79">
        <v>1.3569053411483765</v>
      </c>
      <c r="DV125" s="79">
        <v>0.60268181562423706</v>
      </c>
      <c r="DW125" s="79">
        <v>0.49822455644607544</v>
      </c>
      <c r="DX125" s="79">
        <v>0.337474524974823</v>
      </c>
      <c r="DY125" s="79">
        <v>0.43256959319114685</v>
      </c>
      <c r="DZ125" s="79">
        <v>0.31792613863945007</v>
      </c>
      <c r="EA125" s="79">
        <v>0.22154602408409119</v>
      </c>
      <c r="EB125" s="79">
        <v>0.39358112215995789</v>
      </c>
      <c r="EC125" s="79">
        <v>0.64599168300628662</v>
      </c>
      <c r="ED125" s="79">
        <v>1.0419507026672363</v>
      </c>
      <c r="EE125" s="79">
        <v>1.7439216375350952</v>
      </c>
      <c r="EF125" s="79">
        <v>1.6305341720581055</v>
      </c>
      <c r="EG125" s="79">
        <v>1.3398818969726563</v>
      </c>
      <c r="EH125" s="79">
        <v>1.1731085777282715</v>
      </c>
      <c r="EI125" s="79">
        <v>1.267622709274292</v>
      </c>
      <c r="EJ125" s="79">
        <v>1.0241914987564087</v>
      </c>
      <c r="EK125" s="79">
        <v>0.72547554969787598</v>
      </c>
      <c r="EL125" s="79">
        <v>0.83247268199920654</v>
      </c>
      <c r="EM125" s="79">
        <v>1.102575421333313</v>
      </c>
      <c r="EN125" s="79">
        <v>1.3856494426727295</v>
      </c>
      <c r="EO125" s="79">
        <v>1.4324345588684082</v>
      </c>
      <c r="EP125" s="79">
        <v>1.4925724267959595</v>
      </c>
      <c r="EQ125" s="79">
        <v>2.0583291053771973</v>
      </c>
      <c r="ER125" s="79">
        <v>1.8067200183868408</v>
      </c>
      <c r="ES125" s="79">
        <v>1.7663644552230835</v>
      </c>
      <c r="ET125" s="79">
        <v>1.0219801664352417</v>
      </c>
      <c r="EU125" s="79">
        <v>0.87835836410522461</v>
      </c>
      <c r="EV125" s="79">
        <v>0.69473534822463989</v>
      </c>
      <c r="EW125" s="79">
        <v>48.324131011962891</v>
      </c>
      <c r="EX125" s="79">
        <v>47.833553314208984</v>
      </c>
      <c r="EY125" s="79">
        <v>47.384719848632813</v>
      </c>
      <c r="EZ125" s="79">
        <v>46.982845306396484</v>
      </c>
      <c r="FA125" s="79">
        <v>46.715480804443359</v>
      </c>
      <c r="FB125" s="79">
        <v>46.543006896972656</v>
      </c>
      <c r="FC125" s="79">
        <v>46.487415313720703</v>
      </c>
      <c r="FD125" s="79">
        <v>46.812427520751953</v>
      </c>
      <c r="FE125" s="79">
        <v>49.152866363525391</v>
      </c>
      <c r="FF125" s="79">
        <v>51.890270233154297</v>
      </c>
      <c r="FG125" s="79">
        <v>54.065101623535156</v>
      </c>
      <c r="FH125" s="79">
        <v>55.860355377197266</v>
      </c>
      <c r="FI125" s="79">
        <v>57.269107818603516</v>
      </c>
      <c r="FJ125" s="79">
        <v>58.221340179443359</v>
      </c>
      <c r="FK125" s="79">
        <v>58.360317230224609</v>
      </c>
      <c r="FL125" s="79">
        <v>57.659412384033203</v>
      </c>
      <c r="FM125" s="79">
        <v>55.861480712890625</v>
      </c>
      <c r="FN125" s="79">
        <v>54.060703277587891</v>
      </c>
      <c r="FO125" s="79">
        <v>52.901054382324219</v>
      </c>
      <c r="FP125" s="79">
        <v>51.894580841064453</v>
      </c>
      <c r="FQ125" s="79">
        <v>50.988815307617188</v>
      </c>
      <c r="FR125" s="79">
        <v>50.162651062011719</v>
      </c>
      <c r="FS125" s="79">
        <v>49.429164886474609</v>
      </c>
      <c r="FT125" s="79">
        <v>48.700862884521484</v>
      </c>
      <c r="FU125" s="79">
        <v>0.3159010112285614</v>
      </c>
      <c r="FV125" s="79">
        <v>0.32838597893714905</v>
      </c>
      <c r="FW125" s="79">
        <v>0.32357770204544067</v>
      </c>
      <c r="FX125" s="79">
        <v>890.45001220703125</v>
      </c>
      <c r="FY125" s="79">
        <v>1</v>
      </c>
      <c r="FZ125" s="41"/>
      <c r="GA125" s="34"/>
      <c r="GB125" s="34"/>
    </row>
    <row r="126" spans="1:184" x14ac:dyDescent="0.25">
      <c r="A126" t="s">
        <v>186</v>
      </c>
      <c r="B126" t="s">
        <v>236</v>
      </c>
      <c r="C126" t="s">
        <v>2</v>
      </c>
      <c r="D126" t="s">
        <v>202</v>
      </c>
      <c r="E126" t="s">
        <v>243</v>
      </c>
      <c r="F126" t="s">
        <v>178</v>
      </c>
      <c r="G126" t="s">
        <v>1</v>
      </c>
      <c r="H126" s="79">
        <v>17318</v>
      </c>
      <c r="I126" s="79">
        <v>8.5536441802978516</v>
      </c>
      <c r="J126" s="79">
        <v>7.465329647064209</v>
      </c>
      <c r="K126" s="79">
        <v>6.8947148323059082</v>
      </c>
      <c r="L126" s="79">
        <v>6.7039055824279785</v>
      </c>
      <c r="M126" s="79">
        <v>6.7417483329772949</v>
      </c>
      <c r="N126" s="79">
        <v>7.1483349800109863</v>
      </c>
      <c r="O126" s="79">
        <v>8.5035333633422852</v>
      </c>
      <c r="P126" s="79">
        <v>10.188592910766602</v>
      </c>
      <c r="Q126" s="79">
        <v>9.7633762359619141</v>
      </c>
      <c r="R126" s="79">
        <v>9.1092014312744141</v>
      </c>
      <c r="S126" s="79">
        <v>8.6200008392333984</v>
      </c>
      <c r="T126" s="79">
        <v>8.2800073623657227</v>
      </c>
      <c r="U126" s="79">
        <v>8.17706298828125</v>
      </c>
      <c r="V126" s="79">
        <v>7.9604129791259766</v>
      </c>
      <c r="W126" s="79">
        <v>7.6779513359069824</v>
      </c>
      <c r="X126" s="79">
        <v>7.9332132339477539</v>
      </c>
      <c r="Y126" s="79">
        <v>8.8916988372802734</v>
      </c>
      <c r="Z126" s="79">
        <v>11.347259521484375</v>
      </c>
      <c r="AA126" s="79">
        <v>13.153511047363281</v>
      </c>
      <c r="AB126" s="79">
        <v>13.664986610412598</v>
      </c>
      <c r="AC126" s="79">
        <v>13.938934326171875</v>
      </c>
      <c r="AD126" s="79">
        <v>13.597115516662598</v>
      </c>
      <c r="AE126" s="79">
        <v>12.367806434631348</v>
      </c>
      <c r="AF126" s="79">
        <v>10.51910400390625</v>
      </c>
      <c r="AG126" s="79">
        <v>-0.82693672180175781</v>
      </c>
      <c r="AH126" s="79">
        <v>-0.63036692142486572</v>
      </c>
      <c r="AI126" s="79">
        <v>-0.5272095799446106</v>
      </c>
      <c r="AJ126" s="79">
        <v>-0.41018202900886536</v>
      </c>
      <c r="AK126" s="79">
        <v>-0.27409088611602783</v>
      </c>
      <c r="AL126" s="79">
        <v>-0.18503083288669586</v>
      </c>
      <c r="AM126" s="79">
        <v>-1.7213523387908936E-2</v>
      </c>
      <c r="AN126" s="79">
        <v>0.24202966690063477</v>
      </c>
      <c r="AO126" s="79">
        <v>0.1067892387509346</v>
      </c>
      <c r="AP126" s="79">
        <v>2.8402185067534447E-2</v>
      </c>
      <c r="AQ126" s="79">
        <v>8.153872936964035E-2</v>
      </c>
      <c r="AR126" s="79">
        <v>-3.0196826905012131E-2</v>
      </c>
      <c r="AS126" s="79">
        <v>-7.1157142519950867E-2</v>
      </c>
      <c r="AT126" s="79">
        <v>-3.3009685575962067E-2</v>
      </c>
      <c r="AU126" s="79">
        <v>3.3521309494972229E-2</v>
      </c>
      <c r="AV126" s="79">
        <v>0.2969384491443634</v>
      </c>
      <c r="AW126" s="79">
        <v>0.41018939018249512</v>
      </c>
      <c r="AX126" s="79">
        <v>0.26321253180503845</v>
      </c>
      <c r="AY126" s="79">
        <v>0.38432034850120544</v>
      </c>
      <c r="AZ126" s="79">
        <v>0.24778714776039124</v>
      </c>
      <c r="BA126" s="79">
        <v>-2.1538723260164261E-2</v>
      </c>
      <c r="BB126" s="79">
        <v>-0.39407384395599365</v>
      </c>
      <c r="BC126" s="79">
        <v>-0.60143059492111206</v>
      </c>
      <c r="BD126" s="79">
        <v>-0.71281439065933228</v>
      </c>
      <c r="BE126" s="79">
        <v>-0.54417377710342407</v>
      </c>
      <c r="BF126" s="79">
        <v>-0.38860765099525452</v>
      </c>
      <c r="BG126" s="79">
        <v>-0.29898938536643982</v>
      </c>
      <c r="BH126" s="79">
        <v>-0.18347513675689697</v>
      </c>
      <c r="BI126" s="79">
        <v>-5.4224491119384766E-2</v>
      </c>
      <c r="BJ126" s="79">
        <v>4.2447060346603394E-2</v>
      </c>
      <c r="BK126" s="79">
        <v>0.24497796595096588</v>
      </c>
      <c r="BL126" s="79">
        <v>0.52091819047927856</v>
      </c>
      <c r="BM126" s="79">
        <v>0.33076450228691101</v>
      </c>
      <c r="BN126" s="79">
        <v>0.22539655864238739</v>
      </c>
      <c r="BO126" s="79">
        <v>0.2583463191986084</v>
      </c>
      <c r="BP126" s="79">
        <v>0.14603476226329803</v>
      </c>
      <c r="BQ126" s="79">
        <v>9.4073250889778137E-2</v>
      </c>
      <c r="BR126" s="79">
        <v>0.12075023353099823</v>
      </c>
      <c r="BS126" s="79">
        <v>0.17630650103092194</v>
      </c>
      <c r="BT126" s="79">
        <v>0.4485529363155365</v>
      </c>
      <c r="BU126" s="79">
        <v>0.57860070466995239</v>
      </c>
      <c r="BV126" s="79">
        <v>0.46697998046875</v>
      </c>
      <c r="BW126" s="79">
        <v>0.64149969816207886</v>
      </c>
      <c r="BX126" s="79">
        <v>0.55264395475387573</v>
      </c>
      <c r="BY126" s="79">
        <v>0.34697780013084412</v>
      </c>
      <c r="BZ126" s="79">
        <v>-1.2087184004485607E-2</v>
      </c>
      <c r="CA126" s="79">
        <v>-0.26573321223258972</v>
      </c>
      <c r="CB126" s="79">
        <v>-0.41098591685295105</v>
      </c>
      <c r="CC126" s="79">
        <v>-0.3483329713344574</v>
      </c>
      <c r="CD126" s="79">
        <v>-0.22116594016551971</v>
      </c>
      <c r="CE126" s="79">
        <v>-0.14092479646205902</v>
      </c>
      <c r="CF126" s="79">
        <v>-2.6458634063601494E-2</v>
      </c>
      <c r="CG126" s="79">
        <v>9.8054304718971252E-2</v>
      </c>
      <c r="CH126" s="79">
        <v>0.19999755918979645</v>
      </c>
      <c r="CI126" s="79">
        <v>0.42657098174095154</v>
      </c>
      <c r="CJ126" s="79">
        <v>0.71407556533813477</v>
      </c>
      <c r="CK126" s="79">
        <v>0.48588907718658447</v>
      </c>
      <c r="CL126" s="79">
        <v>0.36183425784111023</v>
      </c>
      <c r="CM126" s="79">
        <v>0.38080272078514099</v>
      </c>
      <c r="CN126" s="79">
        <v>0.26809221506118774</v>
      </c>
      <c r="CO126" s="79">
        <v>0.20851132273674011</v>
      </c>
      <c r="CP126" s="79">
        <v>0.22724388539791107</v>
      </c>
      <c r="CQ126" s="79">
        <v>0.27519908547401428</v>
      </c>
      <c r="CR126" s="79">
        <v>0.55356067419052124</v>
      </c>
      <c r="CS126" s="79">
        <v>0.69524186849594116</v>
      </c>
      <c r="CT126" s="79">
        <v>0.60810869932174683</v>
      </c>
      <c r="CU126" s="79">
        <v>0.81962132453918457</v>
      </c>
      <c r="CV126" s="79">
        <v>0.76378685235977173</v>
      </c>
      <c r="CW126" s="79">
        <v>0.60221123695373535</v>
      </c>
      <c r="CX126" s="79">
        <v>0.25247561931610107</v>
      </c>
      <c r="CY126" s="79">
        <v>-3.3230222761631012E-2</v>
      </c>
      <c r="CZ126" s="79">
        <v>-0.20194040238857269</v>
      </c>
      <c r="DA126" s="79">
        <v>-0.15249219536781311</v>
      </c>
      <c r="DB126" s="79">
        <v>-5.3724218159914017E-2</v>
      </c>
      <c r="DC126" s="79">
        <v>1.7139794304966927E-2</v>
      </c>
      <c r="DD126" s="79">
        <v>0.13055787980556488</v>
      </c>
      <c r="DE126" s="79">
        <v>0.25033310055732727</v>
      </c>
      <c r="DF126" s="79">
        <v>0.3575480580329895</v>
      </c>
      <c r="DG126" s="79">
        <v>0.60816401243209839</v>
      </c>
      <c r="DH126" s="79">
        <v>0.90723294019699097</v>
      </c>
      <c r="DI126" s="79">
        <v>0.64101368188858032</v>
      </c>
      <c r="DJ126" s="79">
        <v>0.49827197194099426</v>
      </c>
      <c r="DK126" s="79">
        <v>0.50325912237167358</v>
      </c>
      <c r="DL126" s="79">
        <v>0.39014968276023865</v>
      </c>
      <c r="DM126" s="79">
        <v>0.32294937968254089</v>
      </c>
      <c r="DN126" s="79">
        <v>0.33373755216598511</v>
      </c>
      <c r="DO126" s="79">
        <v>0.37409168481826782</v>
      </c>
      <c r="DP126" s="79">
        <v>0.65856838226318359</v>
      </c>
      <c r="DQ126" s="79">
        <v>0.81188303232192993</v>
      </c>
      <c r="DR126" s="79">
        <v>0.74923741817474365</v>
      </c>
      <c r="DS126" s="79">
        <v>0.99774295091629028</v>
      </c>
      <c r="DT126" s="79">
        <v>0.97492974996566772</v>
      </c>
      <c r="DU126" s="79">
        <v>0.8574446439743042</v>
      </c>
      <c r="DV126" s="79">
        <v>0.51703840494155884</v>
      </c>
      <c r="DW126" s="79">
        <v>0.1992727518081665</v>
      </c>
      <c r="DX126" s="79">
        <v>7.1051008999347687E-3</v>
      </c>
      <c r="DY126" s="79">
        <v>0.13027079403400421</v>
      </c>
      <c r="DZ126" s="79">
        <v>0.1880350261926651</v>
      </c>
      <c r="EA126" s="79">
        <v>0.24535995721817017</v>
      </c>
      <c r="EB126" s="79">
        <v>0.35726475715637207</v>
      </c>
      <c r="EC126" s="79">
        <v>0.47019949555397034</v>
      </c>
      <c r="ED126" s="79">
        <v>0.58502596616744995</v>
      </c>
      <c r="EE126" s="79">
        <v>0.87035548686981201</v>
      </c>
      <c r="EF126" s="79">
        <v>1.1861214637756348</v>
      </c>
      <c r="EG126" s="79">
        <v>0.86498892307281494</v>
      </c>
      <c r="EH126" s="79">
        <v>0.69526630640029907</v>
      </c>
      <c r="EI126" s="79">
        <v>0.68006670475006104</v>
      </c>
      <c r="EJ126" s="79">
        <v>0.56638127565383911</v>
      </c>
      <c r="EK126" s="79">
        <v>0.4881797730922699</v>
      </c>
      <c r="EL126" s="79">
        <v>0.48749744892120361</v>
      </c>
      <c r="EM126" s="79">
        <v>0.51687687635421753</v>
      </c>
      <c r="EN126" s="79">
        <v>0.81018292903900146</v>
      </c>
      <c r="EO126" s="79">
        <v>0.98029434680938721</v>
      </c>
      <c r="EP126" s="79">
        <v>0.95300483703613281</v>
      </c>
      <c r="EQ126" s="79">
        <v>1.2549222707748413</v>
      </c>
      <c r="ER126" s="79">
        <v>1.2797865867614746</v>
      </c>
      <c r="ES126" s="79">
        <v>1.2259612083435059</v>
      </c>
      <c r="ET126" s="79">
        <v>0.8990250825881958</v>
      </c>
      <c r="EU126" s="79">
        <v>0.53497010469436646</v>
      </c>
      <c r="EV126" s="79">
        <v>0.30893361568450928</v>
      </c>
      <c r="EW126" s="79">
        <v>49.688831329345703</v>
      </c>
      <c r="EX126" s="79">
        <v>49.275619506835938</v>
      </c>
      <c r="EY126" s="79">
        <v>48.993137359619141</v>
      </c>
      <c r="EZ126" s="79">
        <v>48.666439056396484</v>
      </c>
      <c r="FA126" s="79">
        <v>48.511322021484375</v>
      </c>
      <c r="FB126" s="79">
        <v>48.260684967041016</v>
      </c>
      <c r="FC126" s="79">
        <v>48.413543701171875</v>
      </c>
      <c r="FD126" s="79">
        <v>48.836441040039063</v>
      </c>
      <c r="FE126" s="79">
        <v>51.090492248535156</v>
      </c>
      <c r="FF126" s="79">
        <v>53.424674987792969</v>
      </c>
      <c r="FG126" s="79">
        <v>55.227783203125</v>
      </c>
      <c r="FH126" s="79">
        <v>56.812484741210938</v>
      </c>
      <c r="FI126" s="79">
        <v>58.080390930175781</v>
      </c>
      <c r="FJ126" s="79">
        <v>59.019989013671875</v>
      </c>
      <c r="FK126" s="79">
        <v>59.144706726074219</v>
      </c>
      <c r="FL126" s="79">
        <v>58.506130218505859</v>
      </c>
      <c r="FM126" s="79">
        <v>56.982463836669922</v>
      </c>
      <c r="FN126" s="79">
        <v>55.267463684082031</v>
      </c>
      <c r="FO126" s="79">
        <v>54.244220733642578</v>
      </c>
      <c r="FP126" s="79">
        <v>53.377349853515625</v>
      </c>
      <c r="FQ126" s="79">
        <v>52.476951599121094</v>
      </c>
      <c r="FR126" s="79">
        <v>51.668075561523438</v>
      </c>
      <c r="FS126" s="79">
        <v>50.944919586181641</v>
      </c>
      <c r="FT126" s="79">
        <v>50.235069274902344</v>
      </c>
      <c r="FU126" s="79">
        <v>0.26660805940628052</v>
      </c>
      <c r="FV126" s="79">
        <v>0.26251703500747681</v>
      </c>
      <c r="FW126" s="79">
        <v>0.27416834235191345</v>
      </c>
      <c r="FX126" s="79">
        <v>703.75</v>
      </c>
      <c r="FY126" s="79">
        <v>1</v>
      </c>
      <c r="FZ126" s="41"/>
      <c r="GA126" s="34"/>
      <c r="GB126" s="34"/>
    </row>
    <row r="127" spans="1:184" x14ac:dyDescent="0.25">
      <c r="A127" t="s">
        <v>186</v>
      </c>
      <c r="B127" t="s">
        <v>236</v>
      </c>
      <c r="C127" t="s">
        <v>2</v>
      </c>
      <c r="D127" t="s">
        <v>202</v>
      </c>
      <c r="E127" t="s">
        <v>243</v>
      </c>
      <c r="F127" t="s">
        <v>179</v>
      </c>
      <c r="G127" t="s">
        <v>1</v>
      </c>
      <c r="H127" s="79">
        <v>832</v>
      </c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  <c r="AU127" s="79"/>
      <c r="AV127" s="79"/>
      <c r="AW127" s="79"/>
      <c r="AX127" s="79"/>
      <c r="AY127" s="79"/>
      <c r="AZ127" s="79"/>
      <c r="BA127" s="79"/>
      <c r="BB127" s="79"/>
      <c r="BC127" s="79"/>
      <c r="BD127" s="79"/>
      <c r="BE127" s="79"/>
      <c r="BF127" s="79"/>
      <c r="BG127" s="79"/>
      <c r="BH127" s="79"/>
      <c r="BI127" s="79"/>
      <c r="BJ127" s="79"/>
      <c r="BK127" s="79"/>
      <c r="BL127" s="79"/>
      <c r="BM127" s="79"/>
      <c r="BN127" s="79"/>
      <c r="BO127" s="79"/>
      <c r="BP127" s="79"/>
      <c r="BQ127" s="79"/>
      <c r="BR127" s="79"/>
      <c r="BS127" s="79"/>
      <c r="BT127" s="79"/>
      <c r="BU127" s="79"/>
      <c r="BV127" s="79"/>
      <c r="BW127" s="79"/>
      <c r="BX127" s="79"/>
      <c r="BY127" s="79"/>
      <c r="BZ127" s="79"/>
      <c r="CA127" s="79"/>
      <c r="CB127" s="79"/>
      <c r="CC127" s="79"/>
      <c r="CD127" s="79"/>
      <c r="CE127" s="79"/>
      <c r="CF127" s="79"/>
      <c r="CG127" s="79"/>
      <c r="CH127" s="79"/>
      <c r="CI127" s="79"/>
      <c r="CJ127" s="79"/>
      <c r="CK127" s="79"/>
      <c r="CL127" s="79"/>
      <c r="CM127" s="79"/>
      <c r="CN127" s="79"/>
      <c r="CO127" s="79"/>
      <c r="CP127" s="79"/>
      <c r="CQ127" s="79"/>
      <c r="CR127" s="79"/>
      <c r="CS127" s="79"/>
      <c r="CT127" s="79"/>
      <c r="CU127" s="79"/>
      <c r="CV127" s="79"/>
      <c r="CW127" s="79"/>
      <c r="CX127" s="79"/>
      <c r="CY127" s="79"/>
      <c r="CZ127" s="79"/>
      <c r="DA127" s="79"/>
      <c r="DB127" s="79"/>
      <c r="DC127" s="79"/>
      <c r="DD127" s="79"/>
      <c r="DE127" s="79"/>
      <c r="DF127" s="79"/>
      <c r="DG127" s="79"/>
      <c r="DH127" s="79"/>
      <c r="DI127" s="79"/>
      <c r="DJ127" s="79"/>
      <c r="DK127" s="79"/>
      <c r="DL127" s="79"/>
      <c r="DM127" s="79"/>
      <c r="DN127" s="79"/>
      <c r="DO127" s="79"/>
      <c r="DP127" s="79"/>
      <c r="DQ127" s="79"/>
      <c r="DR127" s="79"/>
      <c r="DS127" s="79"/>
      <c r="DT127" s="79"/>
      <c r="DU127" s="79"/>
      <c r="DV127" s="79"/>
      <c r="DW127" s="79"/>
      <c r="DX127" s="79"/>
      <c r="DY127" s="79"/>
      <c r="DZ127" s="79"/>
      <c r="EA127" s="79"/>
      <c r="EB127" s="79"/>
      <c r="EC127" s="79"/>
      <c r="ED127" s="79"/>
      <c r="EE127" s="79"/>
      <c r="EF127" s="79"/>
      <c r="EG127" s="79"/>
      <c r="EH127" s="79"/>
      <c r="EI127" s="79"/>
      <c r="EJ127" s="79"/>
      <c r="EK127" s="79"/>
      <c r="EL127" s="79"/>
      <c r="EM127" s="79"/>
      <c r="EN127" s="79"/>
      <c r="EO127" s="79"/>
      <c r="EP127" s="79"/>
      <c r="EQ127" s="79"/>
      <c r="ER127" s="79"/>
      <c r="ES127" s="79"/>
      <c r="ET127" s="79"/>
      <c r="EU127" s="79"/>
      <c r="EV127" s="79"/>
      <c r="EW127" s="79"/>
      <c r="EX127" s="79"/>
      <c r="EY127" s="79"/>
      <c r="EZ127" s="79"/>
      <c r="FA127" s="79"/>
      <c r="FB127" s="79"/>
      <c r="FC127" s="79"/>
      <c r="FD127" s="79"/>
      <c r="FE127" s="79"/>
      <c r="FF127" s="79"/>
      <c r="FG127" s="79"/>
      <c r="FH127" s="79"/>
      <c r="FI127" s="79"/>
      <c r="FJ127" s="79"/>
      <c r="FK127" s="79"/>
      <c r="FL127" s="79"/>
      <c r="FM127" s="79"/>
      <c r="FN127" s="79"/>
      <c r="FO127" s="79"/>
      <c r="FP127" s="79"/>
      <c r="FQ127" s="79"/>
      <c r="FR127" s="79"/>
      <c r="FS127" s="79"/>
      <c r="FT127" s="79"/>
      <c r="FU127" s="79"/>
      <c r="FV127" s="79"/>
      <c r="FW127" s="79"/>
      <c r="FX127" s="79">
        <v>9.0500001907348633</v>
      </c>
      <c r="FY127" s="79">
        <v>0</v>
      </c>
      <c r="FZ127" s="41"/>
      <c r="GA127" s="34"/>
      <c r="GB127" s="34"/>
    </row>
    <row r="128" spans="1:184" x14ac:dyDescent="0.25">
      <c r="A128" t="s">
        <v>186</v>
      </c>
      <c r="B128" t="s">
        <v>236</v>
      </c>
      <c r="C128" t="s">
        <v>2</v>
      </c>
      <c r="D128" t="s">
        <v>202</v>
      </c>
      <c r="E128" t="s">
        <v>243</v>
      </c>
      <c r="F128" t="s">
        <v>180</v>
      </c>
      <c r="G128" t="s">
        <v>1</v>
      </c>
      <c r="H128" s="79">
        <v>443</v>
      </c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  <c r="AU128" s="79"/>
      <c r="AV128" s="79"/>
      <c r="AW128" s="79"/>
      <c r="AX128" s="79"/>
      <c r="AY128" s="79"/>
      <c r="AZ128" s="79"/>
      <c r="BA128" s="79"/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79"/>
      <c r="BR128" s="79"/>
      <c r="BS128" s="79"/>
      <c r="BT128" s="79"/>
      <c r="BU128" s="79"/>
      <c r="BV128" s="79"/>
      <c r="BW128" s="79"/>
      <c r="BX128" s="79"/>
      <c r="BY128" s="79"/>
      <c r="BZ128" s="79"/>
      <c r="CA128" s="79"/>
      <c r="CB128" s="79"/>
      <c r="CC128" s="79"/>
      <c r="CD128" s="79"/>
      <c r="CE128" s="79"/>
      <c r="CF128" s="79"/>
      <c r="CG128" s="79"/>
      <c r="CH128" s="79"/>
      <c r="CI128" s="79"/>
      <c r="CJ128" s="79"/>
      <c r="CK128" s="79"/>
      <c r="CL128" s="79"/>
      <c r="CM128" s="79"/>
      <c r="CN128" s="79"/>
      <c r="CO128" s="79"/>
      <c r="CP128" s="79"/>
      <c r="CQ128" s="79"/>
      <c r="CR128" s="79"/>
      <c r="CS128" s="79"/>
      <c r="CT128" s="79"/>
      <c r="CU128" s="79"/>
      <c r="CV128" s="79"/>
      <c r="CW128" s="79"/>
      <c r="CX128" s="79"/>
      <c r="CY128" s="79"/>
      <c r="CZ128" s="79"/>
      <c r="DA128" s="79"/>
      <c r="DB128" s="79"/>
      <c r="DC128" s="79"/>
      <c r="DD128" s="79"/>
      <c r="DE128" s="79"/>
      <c r="DF128" s="79"/>
      <c r="DG128" s="79"/>
      <c r="DH128" s="79"/>
      <c r="DI128" s="79"/>
      <c r="DJ128" s="79"/>
      <c r="DK128" s="79"/>
      <c r="DL128" s="79"/>
      <c r="DM128" s="79"/>
      <c r="DN128" s="79"/>
      <c r="DO128" s="79"/>
      <c r="DP128" s="79"/>
      <c r="DQ128" s="79"/>
      <c r="DR128" s="79"/>
      <c r="DS128" s="79"/>
      <c r="DT128" s="79"/>
      <c r="DU128" s="79"/>
      <c r="DV128" s="79"/>
      <c r="DW128" s="79"/>
      <c r="DX128" s="79"/>
      <c r="DY128" s="79"/>
      <c r="DZ128" s="79"/>
      <c r="EA128" s="79"/>
      <c r="EB128" s="79"/>
      <c r="EC128" s="79"/>
      <c r="ED128" s="79"/>
      <c r="EE128" s="79"/>
      <c r="EF128" s="79"/>
      <c r="EG128" s="79"/>
      <c r="EH128" s="79"/>
      <c r="EI128" s="79"/>
      <c r="EJ128" s="79"/>
      <c r="EK128" s="79"/>
      <c r="EL128" s="79"/>
      <c r="EM128" s="79"/>
      <c r="EN128" s="79"/>
      <c r="EO128" s="79"/>
      <c r="EP128" s="79"/>
      <c r="EQ128" s="79"/>
      <c r="ER128" s="79"/>
      <c r="ES128" s="79"/>
      <c r="ET128" s="79"/>
      <c r="EU128" s="79"/>
      <c r="EV128" s="79"/>
      <c r="EW128" s="79"/>
      <c r="EX128" s="79"/>
      <c r="EY128" s="79"/>
      <c r="EZ128" s="79"/>
      <c r="FA128" s="79"/>
      <c r="FB128" s="79"/>
      <c r="FC128" s="79"/>
      <c r="FD128" s="79"/>
      <c r="FE128" s="79"/>
      <c r="FF128" s="79"/>
      <c r="FG128" s="79"/>
      <c r="FH128" s="79"/>
      <c r="FI128" s="79"/>
      <c r="FJ128" s="79"/>
      <c r="FK128" s="79"/>
      <c r="FL128" s="79"/>
      <c r="FM128" s="79"/>
      <c r="FN128" s="79"/>
      <c r="FO128" s="79"/>
      <c r="FP128" s="79"/>
      <c r="FQ128" s="79"/>
      <c r="FR128" s="79"/>
      <c r="FS128" s="79"/>
      <c r="FT128" s="79"/>
      <c r="FU128" s="79"/>
      <c r="FV128" s="79"/>
      <c r="FW128" s="79"/>
      <c r="FX128" s="79">
        <v>24.75</v>
      </c>
      <c r="FY128" s="79">
        <v>0</v>
      </c>
      <c r="FZ128" s="41"/>
      <c r="GA128" s="34"/>
      <c r="GB128" s="34"/>
    </row>
    <row r="129" spans="1:184" x14ac:dyDescent="0.25">
      <c r="A129" t="s">
        <v>186</v>
      </c>
      <c r="B129" t="s">
        <v>236</v>
      </c>
      <c r="C129" t="s">
        <v>2</v>
      </c>
      <c r="D129" t="s">
        <v>202</v>
      </c>
      <c r="E129" t="s">
        <v>243</v>
      </c>
      <c r="F129" t="s">
        <v>181</v>
      </c>
      <c r="G129" t="s">
        <v>1</v>
      </c>
      <c r="H129" s="79">
        <v>186</v>
      </c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  <c r="AU129" s="79"/>
      <c r="AV129" s="79"/>
      <c r="AW129" s="79"/>
      <c r="AX129" s="79"/>
      <c r="AY129" s="79"/>
      <c r="AZ129" s="79"/>
      <c r="BA129" s="79"/>
      <c r="BB129" s="79"/>
      <c r="BC129" s="79"/>
      <c r="BD129" s="79"/>
      <c r="BE129" s="79"/>
      <c r="BF129" s="79"/>
      <c r="BG129" s="79"/>
      <c r="BH129" s="79"/>
      <c r="BI129" s="79"/>
      <c r="BJ129" s="79"/>
      <c r="BK129" s="79"/>
      <c r="BL129" s="79"/>
      <c r="BM129" s="79"/>
      <c r="BN129" s="79"/>
      <c r="BO129" s="79"/>
      <c r="BP129" s="79"/>
      <c r="BQ129" s="79"/>
      <c r="BR129" s="79"/>
      <c r="BS129" s="79"/>
      <c r="BT129" s="79"/>
      <c r="BU129" s="79"/>
      <c r="BV129" s="79"/>
      <c r="BW129" s="79"/>
      <c r="BX129" s="79"/>
      <c r="BY129" s="79"/>
      <c r="BZ129" s="79"/>
      <c r="CA129" s="79"/>
      <c r="CB129" s="79"/>
      <c r="CC129" s="79"/>
      <c r="CD129" s="79"/>
      <c r="CE129" s="79"/>
      <c r="CF129" s="79"/>
      <c r="CG129" s="79"/>
      <c r="CH129" s="79"/>
      <c r="CI129" s="79"/>
      <c r="CJ129" s="79"/>
      <c r="CK129" s="79"/>
      <c r="CL129" s="79"/>
      <c r="CM129" s="79"/>
      <c r="CN129" s="79"/>
      <c r="CO129" s="79"/>
      <c r="CP129" s="79"/>
      <c r="CQ129" s="79"/>
      <c r="CR129" s="79"/>
      <c r="CS129" s="79"/>
      <c r="CT129" s="79"/>
      <c r="CU129" s="79"/>
      <c r="CV129" s="79"/>
      <c r="CW129" s="79"/>
      <c r="CX129" s="79"/>
      <c r="CY129" s="79"/>
      <c r="CZ129" s="79"/>
      <c r="DA129" s="79"/>
      <c r="DB129" s="79"/>
      <c r="DC129" s="79"/>
      <c r="DD129" s="79"/>
      <c r="DE129" s="79"/>
      <c r="DF129" s="79"/>
      <c r="DG129" s="79"/>
      <c r="DH129" s="79"/>
      <c r="DI129" s="79"/>
      <c r="DJ129" s="79"/>
      <c r="DK129" s="79"/>
      <c r="DL129" s="79"/>
      <c r="DM129" s="79"/>
      <c r="DN129" s="79"/>
      <c r="DO129" s="79"/>
      <c r="DP129" s="79"/>
      <c r="DQ129" s="79"/>
      <c r="DR129" s="79"/>
      <c r="DS129" s="79"/>
      <c r="DT129" s="79"/>
      <c r="DU129" s="79"/>
      <c r="DV129" s="79"/>
      <c r="DW129" s="79"/>
      <c r="DX129" s="79"/>
      <c r="DY129" s="79"/>
      <c r="DZ129" s="79"/>
      <c r="EA129" s="79"/>
      <c r="EB129" s="79"/>
      <c r="EC129" s="79"/>
      <c r="ED129" s="79"/>
      <c r="EE129" s="79"/>
      <c r="EF129" s="79"/>
      <c r="EG129" s="79"/>
      <c r="EH129" s="79"/>
      <c r="EI129" s="79"/>
      <c r="EJ129" s="79"/>
      <c r="EK129" s="79"/>
      <c r="EL129" s="79"/>
      <c r="EM129" s="79"/>
      <c r="EN129" s="79"/>
      <c r="EO129" s="79"/>
      <c r="EP129" s="79"/>
      <c r="EQ129" s="79"/>
      <c r="ER129" s="79"/>
      <c r="ES129" s="79"/>
      <c r="ET129" s="79"/>
      <c r="EU129" s="79"/>
      <c r="EV129" s="79"/>
      <c r="EW129" s="79"/>
      <c r="EX129" s="79"/>
      <c r="EY129" s="79"/>
      <c r="EZ129" s="79"/>
      <c r="FA129" s="79"/>
      <c r="FB129" s="79"/>
      <c r="FC129" s="79"/>
      <c r="FD129" s="79"/>
      <c r="FE129" s="79"/>
      <c r="FF129" s="79"/>
      <c r="FG129" s="79"/>
      <c r="FH129" s="79"/>
      <c r="FI129" s="79"/>
      <c r="FJ129" s="79"/>
      <c r="FK129" s="79"/>
      <c r="FL129" s="79"/>
      <c r="FM129" s="79"/>
      <c r="FN129" s="79"/>
      <c r="FO129" s="79"/>
      <c r="FP129" s="79"/>
      <c r="FQ129" s="79"/>
      <c r="FR129" s="79"/>
      <c r="FS129" s="79"/>
      <c r="FT129" s="79"/>
      <c r="FU129" s="79"/>
      <c r="FV129" s="79"/>
      <c r="FW129" s="79"/>
      <c r="FX129" s="79">
        <v>2</v>
      </c>
      <c r="FY129" s="79">
        <v>0</v>
      </c>
      <c r="FZ129" s="41"/>
      <c r="GA129" s="34"/>
      <c r="GB129" s="34"/>
    </row>
    <row r="130" spans="1:184" x14ac:dyDescent="0.25">
      <c r="A130" t="s">
        <v>186</v>
      </c>
      <c r="B130" t="s">
        <v>236</v>
      </c>
      <c r="C130" t="s">
        <v>2</v>
      </c>
      <c r="D130" t="s">
        <v>202</v>
      </c>
      <c r="E130" t="s">
        <v>243</v>
      </c>
      <c r="F130" t="s">
        <v>182</v>
      </c>
      <c r="G130" t="s">
        <v>1</v>
      </c>
      <c r="H130" s="79">
        <v>2017</v>
      </c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  <c r="AU130" s="79"/>
      <c r="AV130" s="79"/>
      <c r="AW130" s="79"/>
      <c r="AX130" s="79"/>
      <c r="AY130" s="79"/>
      <c r="AZ130" s="79"/>
      <c r="BA130" s="79"/>
      <c r="BB130" s="79"/>
      <c r="BC130" s="79"/>
      <c r="BD130" s="79"/>
      <c r="BE130" s="79"/>
      <c r="BF130" s="79"/>
      <c r="BG130" s="79"/>
      <c r="BH130" s="79"/>
      <c r="BI130" s="79"/>
      <c r="BJ130" s="79"/>
      <c r="BK130" s="79"/>
      <c r="BL130" s="79"/>
      <c r="BM130" s="79"/>
      <c r="BN130" s="79"/>
      <c r="BO130" s="79"/>
      <c r="BP130" s="79"/>
      <c r="BQ130" s="79"/>
      <c r="BR130" s="79"/>
      <c r="BS130" s="79"/>
      <c r="BT130" s="79"/>
      <c r="BU130" s="79"/>
      <c r="BV130" s="79"/>
      <c r="BW130" s="79"/>
      <c r="BX130" s="79"/>
      <c r="BY130" s="79"/>
      <c r="BZ130" s="79"/>
      <c r="CA130" s="79"/>
      <c r="CB130" s="79"/>
      <c r="CC130" s="79"/>
      <c r="CD130" s="79"/>
      <c r="CE130" s="79"/>
      <c r="CF130" s="79"/>
      <c r="CG130" s="79"/>
      <c r="CH130" s="79"/>
      <c r="CI130" s="79"/>
      <c r="CJ130" s="79"/>
      <c r="CK130" s="79"/>
      <c r="CL130" s="79"/>
      <c r="CM130" s="79"/>
      <c r="CN130" s="79"/>
      <c r="CO130" s="79"/>
      <c r="CP130" s="79"/>
      <c r="CQ130" s="79"/>
      <c r="CR130" s="79"/>
      <c r="CS130" s="79"/>
      <c r="CT130" s="79"/>
      <c r="CU130" s="79"/>
      <c r="CV130" s="79"/>
      <c r="CW130" s="79"/>
      <c r="CX130" s="79"/>
      <c r="CY130" s="79"/>
      <c r="CZ130" s="79"/>
      <c r="DA130" s="79"/>
      <c r="DB130" s="79"/>
      <c r="DC130" s="79"/>
      <c r="DD130" s="79"/>
      <c r="DE130" s="79"/>
      <c r="DF130" s="79"/>
      <c r="DG130" s="79"/>
      <c r="DH130" s="79"/>
      <c r="DI130" s="79"/>
      <c r="DJ130" s="79"/>
      <c r="DK130" s="79"/>
      <c r="DL130" s="79"/>
      <c r="DM130" s="79"/>
      <c r="DN130" s="79"/>
      <c r="DO130" s="79"/>
      <c r="DP130" s="79"/>
      <c r="DQ130" s="79"/>
      <c r="DR130" s="79"/>
      <c r="DS130" s="79"/>
      <c r="DT130" s="79"/>
      <c r="DU130" s="79"/>
      <c r="DV130" s="79"/>
      <c r="DW130" s="79"/>
      <c r="DX130" s="79"/>
      <c r="DY130" s="79"/>
      <c r="DZ130" s="79"/>
      <c r="EA130" s="79"/>
      <c r="EB130" s="79"/>
      <c r="EC130" s="79"/>
      <c r="ED130" s="79"/>
      <c r="EE130" s="79"/>
      <c r="EF130" s="79"/>
      <c r="EG130" s="79"/>
      <c r="EH130" s="79"/>
      <c r="EI130" s="79"/>
      <c r="EJ130" s="79"/>
      <c r="EK130" s="79"/>
      <c r="EL130" s="79"/>
      <c r="EM130" s="79"/>
      <c r="EN130" s="79"/>
      <c r="EO130" s="79"/>
      <c r="EP130" s="79"/>
      <c r="EQ130" s="79"/>
      <c r="ER130" s="79"/>
      <c r="ES130" s="79"/>
      <c r="ET130" s="79"/>
      <c r="EU130" s="79"/>
      <c r="EV130" s="79"/>
      <c r="EW130" s="79"/>
      <c r="EX130" s="79"/>
      <c r="EY130" s="79"/>
      <c r="EZ130" s="79"/>
      <c r="FA130" s="79"/>
      <c r="FB130" s="79"/>
      <c r="FC130" s="79"/>
      <c r="FD130" s="79"/>
      <c r="FE130" s="79"/>
      <c r="FF130" s="79"/>
      <c r="FG130" s="79"/>
      <c r="FH130" s="79"/>
      <c r="FI130" s="79"/>
      <c r="FJ130" s="79"/>
      <c r="FK130" s="79"/>
      <c r="FL130" s="79"/>
      <c r="FM130" s="79"/>
      <c r="FN130" s="79"/>
      <c r="FO130" s="79"/>
      <c r="FP130" s="79"/>
      <c r="FQ130" s="79"/>
      <c r="FR130" s="79"/>
      <c r="FS130" s="79"/>
      <c r="FT130" s="79"/>
      <c r="FU130" s="79"/>
      <c r="FV130" s="79"/>
      <c r="FW130" s="79"/>
      <c r="FX130" s="79">
        <v>62.349998474121094</v>
      </c>
      <c r="FY130" s="79">
        <v>0</v>
      </c>
      <c r="FZ130" s="41"/>
      <c r="GA130" s="34"/>
      <c r="GB130" s="34"/>
    </row>
    <row r="131" spans="1:184" x14ac:dyDescent="0.25">
      <c r="A131" t="s">
        <v>186</v>
      </c>
      <c r="B131" t="s">
        <v>236</v>
      </c>
      <c r="C131" t="s">
        <v>2</v>
      </c>
      <c r="D131" t="s">
        <v>202</v>
      </c>
      <c r="E131" t="s">
        <v>243</v>
      </c>
      <c r="F131" t="s">
        <v>183</v>
      </c>
      <c r="G131" t="s">
        <v>1</v>
      </c>
      <c r="H131" s="79">
        <v>1881</v>
      </c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  <c r="AU131" s="79"/>
      <c r="AV131" s="79"/>
      <c r="AW131" s="79"/>
      <c r="AX131" s="79"/>
      <c r="AY131" s="79"/>
      <c r="AZ131" s="79"/>
      <c r="BA131" s="79"/>
      <c r="BB131" s="79"/>
      <c r="BC131" s="79"/>
      <c r="BD131" s="79"/>
      <c r="BE131" s="79"/>
      <c r="BF131" s="79"/>
      <c r="BG131" s="79"/>
      <c r="BH131" s="79"/>
      <c r="BI131" s="79"/>
      <c r="BJ131" s="79"/>
      <c r="BK131" s="79"/>
      <c r="BL131" s="79"/>
      <c r="BM131" s="79"/>
      <c r="BN131" s="79"/>
      <c r="BO131" s="79"/>
      <c r="BP131" s="79"/>
      <c r="BQ131" s="79"/>
      <c r="BR131" s="79"/>
      <c r="BS131" s="79"/>
      <c r="BT131" s="79"/>
      <c r="BU131" s="79"/>
      <c r="BV131" s="79"/>
      <c r="BW131" s="79"/>
      <c r="BX131" s="79"/>
      <c r="BY131" s="79"/>
      <c r="BZ131" s="79"/>
      <c r="CA131" s="79"/>
      <c r="CB131" s="79"/>
      <c r="CC131" s="79"/>
      <c r="CD131" s="79"/>
      <c r="CE131" s="79"/>
      <c r="CF131" s="79"/>
      <c r="CG131" s="79"/>
      <c r="CH131" s="79"/>
      <c r="CI131" s="79"/>
      <c r="CJ131" s="79"/>
      <c r="CK131" s="79"/>
      <c r="CL131" s="79"/>
      <c r="CM131" s="79"/>
      <c r="CN131" s="79"/>
      <c r="CO131" s="79"/>
      <c r="CP131" s="79"/>
      <c r="CQ131" s="79"/>
      <c r="CR131" s="79"/>
      <c r="CS131" s="79"/>
      <c r="CT131" s="79"/>
      <c r="CU131" s="79"/>
      <c r="CV131" s="79"/>
      <c r="CW131" s="79"/>
      <c r="CX131" s="79"/>
      <c r="CY131" s="79"/>
      <c r="CZ131" s="79"/>
      <c r="DA131" s="79"/>
      <c r="DB131" s="79"/>
      <c r="DC131" s="79"/>
      <c r="DD131" s="79"/>
      <c r="DE131" s="79"/>
      <c r="DF131" s="79"/>
      <c r="DG131" s="79"/>
      <c r="DH131" s="79"/>
      <c r="DI131" s="79"/>
      <c r="DJ131" s="79"/>
      <c r="DK131" s="79"/>
      <c r="DL131" s="79"/>
      <c r="DM131" s="79"/>
      <c r="DN131" s="79"/>
      <c r="DO131" s="79"/>
      <c r="DP131" s="79"/>
      <c r="DQ131" s="79"/>
      <c r="DR131" s="79"/>
      <c r="DS131" s="79"/>
      <c r="DT131" s="79"/>
      <c r="DU131" s="79"/>
      <c r="DV131" s="79"/>
      <c r="DW131" s="79"/>
      <c r="DX131" s="79"/>
      <c r="DY131" s="79"/>
      <c r="DZ131" s="79"/>
      <c r="EA131" s="79"/>
      <c r="EB131" s="79"/>
      <c r="EC131" s="79"/>
      <c r="ED131" s="79"/>
      <c r="EE131" s="79"/>
      <c r="EF131" s="79"/>
      <c r="EG131" s="79"/>
      <c r="EH131" s="79"/>
      <c r="EI131" s="79"/>
      <c r="EJ131" s="79"/>
      <c r="EK131" s="79"/>
      <c r="EL131" s="79"/>
      <c r="EM131" s="79"/>
      <c r="EN131" s="79"/>
      <c r="EO131" s="79"/>
      <c r="EP131" s="79"/>
      <c r="EQ131" s="79"/>
      <c r="ER131" s="79"/>
      <c r="ES131" s="79"/>
      <c r="ET131" s="79"/>
      <c r="EU131" s="79"/>
      <c r="EV131" s="79"/>
      <c r="EW131" s="79"/>
      <c r="EX131" s="79"/>
      <c r="EY131" s="79"/>
      <c r="EZ131" s="79"/>
      <c r="FA131" s="79"/>
      <c r="FB131" s="79"/>
      <c r="FC131" s="79"/>
      <c r="FD131" s="79"/>
      <c r="FE131" s="79"/>
      <c r="FF131" s="79"/>
      <c r="FG131" s="79"/>
      <c r="FH131" s="79"/>
      <c r="FI131" s="79"/>
      <c r="FJ131" s="79"/>
      <c r="FK131" s="79"/>
      <c r="FL131" s="79"/>
      <c r="FM131" s="79"/>
      <c r="FN131" s="79"/>
      <c r="FO131" s="79"/>
      <c r="FP131" s="79"/>
      <c r="FQ131" s="79"/>
      <c r="FR131" s="79"/>
      <c r="FS131" s="79"/>
      <c r="FT131" s="79"/>
      <c r="FU131" s="79"/>
      <c r="FV131" s="79"/>
      <c r="FW131" s="79"/>
      <c r="FX131" s="79">
        <v>44.75</v>
      </c>
      <c r="FY131" s="79">
        <v>0</v>
      </c>
      <c r="FZ131" s="41"/>
      <c r="GA131" s="34"/>
      <c r="GB131" s="34"/>
    </row>
    <row r="132" spans="1:184" x14ac:dyDescent="0.25">
      <c r="A132" t="s">
        <v>186</v>
      </c>
      <c r="B132" t="s">
        <v>236</v>
      </c>
      <c r="C132" t="s">
        <v>2</v>
      </c>
      <c r="D132" t="s">
        <v>202</v>
      </c>
      <c r="E132" t="s">
        <v>243</v>
      </c>
      <c r="F132" t="s">
        <v>184</v>
      </c>
      <c r="G132" t="s">
        <v>1</v>
      </c>
      <c r="H132" s="79">
        <v>1074</v>
      </c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  <c r="AU132" s="79"/>
      <c r="AV132" s="79"/>
      <c r="AW132" s="79"/>
      <c r="AX132" s="79"/>
      <c r="AY132" s="79"/>
      <c r="AZ132" s="79"/>
      <c r="BA132" s="79"/>
      <c r="BB132" s="79"/>
      <c r="BC132" s="79"/>
      <c r="BD132" s="79"/>
      <c r="BE132" s="79"/>
      <c r="BF132" s="79"/>
      <c r="BG132" s="79"/>
      <c r="BH132" s="79"/>
      <c r="BI132" s="79"/>
      <c r="BJ132" s="79"/>
      <c r="BK132" s="79"/>
      <c r="BL132" s="79"/>
      <c r="BM132" s="79"/>
      <c r="BN132" s="79"/>
      <c r="BO132" s="79"/>
      <c r="BP132" s="79"/>
      <c r="BQ132" s="79"/>
      <c r="BR132" s="79"/>
      <c r="BS132" s="79"/>
      <c r="BT132" s="79"/>
      <c r="BU132" s="79"/>
      <c r="BV132" s="79"/>
      <c r="BW132" s="79"/>
      <c r="BX132" s="79"/>
      <c r="BY132" s="79"/>
      <c r="BZ132" s="79"/>
      <c r="CA132" s="79"/>
      <c r="CB132" s="79"/>
      <c r="CC132" s="79"/>
      <c r="CD132" s="79"/>
      <c r="CE132" s="79"/>
      <c r="CF132" s="79"/>
      <c r="CG132" s="79"/>
      <c r="CH132" s="79"/>
      <c r="CI132" s="79"/>
      <c r="CJ132" s="79"/>
      <c r="CK132" s="79"/>
      <c r="CL132" s="79"/>
      <c r="CM132" s="79"/>
      <c r="CN132" s="79"/>
      <c r="CO132" s="79"/>
      <c r="CP132" s="79"/>
      <c r="CQ132" s="79"/>
      <c r="CR132" s="79"/>
      <c r="CS132" s="79"/>
      <c r="CT132" s="79"/>
      <c r="CU132" s="79"/>
      <c r="CV132" s="79"/>
      <c r="CW132" s="79"/>
      <c r="CX132" s="79"/>
      <c r="CY132" s="79"/>
      <c r="CZ132" s="79"/>
      <c r="DA132" s="79"/>
      <c r="DB132" s="79"/>
      <c r="DC132" s="79"/>
      <c r="DD132" s="79"/>
      <c r="DE132" s="79"/>
      <c r="DF132" s="79"/>
      <c r="DG132" s="79"/>
      <c r="DH132" s="79"/>
      <c r="DI132" s="79"/>
      <c r="DJ132" s="79"/>
      <c r="DK132" s="79"/>
      <c r="DL132" s="79"/>
      <c r="DM132" s="79"/>
      <c r="DN132" s="79"/>
      <c r="DO132" s="79"/>
      <c r="DP132" s="79"/>
      <c r="DQ132" s="79"/>
      <c r="DR132" s="79"/>
      <c r="DS132" s="79"/>
      <c r="DT132" s="79"/>
      <c r="DU132" s="79"/>
      <c r="DV132" s="79"/>
      <c r="DW132" s="79"/>
      <c r="DX132" s="79"/>
      <c r="DY132" s="79"/>
      <c r="DZ132" s="79"/>
      <c r="EA132" s="79"/>
      <c r="EB132" s="79"/>
      <c r="EC132" s="79"/>
      <c r="ED132" s="79"/>
      <c r="EE132" s="79"/>
      <c r="EF132" s="79"/>
      <c r="EG132" s="79"/>
      <c r="EH132" s="79"/>
      <c r="EI132" s="79"/>
      <c r="EJ132" s="79"/>
      <c r="EK132" s="79"/>
      <c r="EL132" s="79"/>
      <c r="EM132" s="79"/>
      <c r="EN132" s="79"/>
      <c r="EO132" s="79"/>
      <c r="EP132" s="79"/>
      <c r="EQ132" s="79"/>
      <c r="ER132" s="79"/>
      <c r="ES132" s="79"/>
      <c r="ET132" s="79"/>
      <c r="EU132" s="79"/>
      <c r="EV132" s="79"/>
      <c r="EW132" s="79"/>
      <c r="EX132" s="79"/>
      <c r="EY132" s="79"/>
      <c r="EZ132" s="79"/>
      <c r="FA132" s="79"/>
      <c r="FB132" s="79"/>
      <c r="FC132" s="79"/>
      <c r="FD132" s="79"/>
      <c r="FE132" s="79"/>
      <c r="FF132" s="79"/>
      <c r="FG132" s="79"/>
      <c r="FH132" s="79"/>
      <c r="FI132" s="79"/>
      <c r="FJ132" s="79"/>
      <c r="FK132" s="79"/>
      <c r="FL132" s="79"/>
      <c r="FM132" s="79"/>
      <c r="FN132" s="79"/>
      <c r="FO132" s="79"/>
      <c r="FP132" s="79"/>
      <c r="FQ132" s="79"/>
      <c r="FR132" s="79"/>
      <c r="FS132" s="79"/>
      <c r="FT132" s="79"/>
      <c r="FU132" s="79"/>
      <c r="FV132" s="79"/>
      <c r="FW132" s="79"/>
      <c r="FX132" s="79">
        <v>31.299999237060547</v>
      </c>
      <c r="FY132" s="79">
        <v>0</v>
      </c>
      <c r="FZ132" s="41"/>
      <c r="GA132" s="34"/>
      <c r="GB132" s="34"/>
    </row>
    <row r="133" spans="1:184" x14ac:dyDescent="0.25">
      <c r="A133" t="s">
        <v>186</v>
      </c>
      <c r="B133" t="s">
        <v>236</v>
      </c>
      <c r="C133" t="s">
        <v>2</v>
      </c>
      <c r="D133" t="s">
        <v>202</v>
      </c>
      <c r="E133" t="s">
        <v>243</v>
      </c>
      <c r="F133" t="s">
        <v>185</v>
      </c>
      <c r="G133" t="s">
        <v>1</v>
      </c>
      <c r="H133" s="79">
        <v>475</v>
      </c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  <c r="BB133" s="79"/>
      <c r="BC133" s="79"/>
      <c r="BD133" s="79"/>
      <c r="BE133" s="79"/>
      <c r="BF133" s="79"/>
      <c r="BG133" s="79"/>
      <c r="BH133" s="79"/>
      <c r="BI133" s="79"/>
      <c r="BJ133" s="79"/>
      <c r="BK133" s="79"/>
      <c r="BL133" s="79"/>
      <c r="BM133" s="79"/>
      <c r="BN133" s="79"/>
      <c r="BO133" s="79"/>
      <c r="BP133" s="79"/>
      <c r="BQ133" s="79"/>
      <c r="BR133" s="79"/>
      <c r="BS133" s="79"/>
      <c r="BT133" s="79"/>
      <c r="BU133" s="79"/>
      <c r="BV133" s="79"/>
      <c r="BW133" s="79"/>
      <c r="BX133" s="79"/>
      <c r="BY133" s="79"/>
      <c r="BZ133" s="79"/>
      <c r="CA133" s="79"/>
      <c r="CB133" s="79"/>
      <c r="CC133" s="79"/>
      <c r="CD133" s="79"/>
      <c r="CE133" s="79"/>
      <c r="CF133" s="79"/>
      <c r="CG133" s="79"/>
      <c r="CH133" s="79"/>
      <c r="CI133" s="79"/>
      <c r="CJ133" s="79"/>
      <c r="CK133" s="79"/>
      <c r="CL133" s="79"/>
      <c r="CM133" s="79"/>
      <c r="CN133" s="79"/>
      <c r="CO133" s="79"/>
      <c r="CP133" s="79"/>
      <c r="CQ133" s="79"/>
      <c r="CR133" s="79"/>
      <c r="CS133" s="79"/>
      <c r="CT133" s="79"/>
      <c r="CU133" s="79"/>
      <c r="CV133" s="79"/>
      <c r="CW133" s="79"/>
      <c r="CX133" s="79"/>
      <c r="CY133" s="79"/>
      <c r="CZ133" s="79"/>
      <c r="DA133" s="79"/>
      <c r="DB133" s="79"/>
      <c r="DC133" s="79"/>
      <c r="DD133" s="79"/>
      <c r="DE133" s="79"/>
      <c r="DF133" s="79"/>
      <c r="DG133" s="79"/>
      <c r="DH133" s="79"/>
      <c r="DI133" s="79"/>
      <c r="DJ133" s="79"/>
      <c r="DK133" s="79"/>
      <c r="DL133" s="79"/>
      <c r="DM133" s="79"/>
      <c r="DN133" s="79"/>
      <c r="DO133" s="79"/>
      <c r="DP133" s="79"/>
      <c r="DQ133" s="79"/>
      <c r="DR133" s="79"/>
      <c r="DS133" s="79"/>
      <c r="DT133" s="79"/>
      <c r="DU133" s="79"/>
      <c r="DV133" s="79"/>
      <c r="DW133" s="79"/>
      <c r="DX133" s="79"/>
      <c r="DY133" s="79"/>
      <c r="DZ133" s="79"/>
      <c r="EA133" s="79"/>
      <c r="EB133" s="79"/>
      <c r="EC133" s="79"/>
      <c r="ED133" s="79"/>
      <c r="EE133" s="79"/>
      <c r="EF133" s="79"/>
      <c r="EG133" s="79"/>
      <c r="EH133" s="79"/>
      <c r="EI133" s="79"/>
      <c r="EJ133" s="79"/>
      <c r="EK133" s="79"/>
      <c r="EL133" s="79"/>
      <c r="EM133" s="79"/>
      <c r="EN133" s="79"/>
      <c r="EO133" s="79"/>
      <c r="EP133" s="79"/>
      <c r="EQ133" s="79"/>
      <c r="ER133" s="79"/>
      <c r="ES133" s="79"/>
      <c r="ET133" s="79"/>
      <c r="EU133" s="79"/>
      <c r="EV133" s="79"/>
      <c r="EW133" s="79"/>
      <c r="EX133" s="79"/>
      <c r="EY133" s="79"/>
      <c r="EZ133" s="79"/>
      <c r="FA133" s="79"/>
      <c r="FB133" s="79"/>
      <c r="FC133" s="79"/>
      <c r="FD133" s="79"/>
      <c r="FE133" s="79"/>
      <c r="FF133" s="79"/>
      <c r="FG133" s="79"/>
      <c r="FH133" s="79"/>
      <c r="FI133" s="79"/>
      <c r="FJ133" s="79"/>
      <c r="FK133" s="79"/>
      <c r="FL133" s="79"/>
      <c r="FM133" s="79"/>
      <c r="FN133" s="79"/>
      <c r="FO133" s="79"/>
      <c r="FP133" s="79"/>
      <c r="FQ133" s="79"/>
      <c r="FR133" s="79"/>
      <c r="FS133" s="79"/>
      <c r="FT133" s="79"/>
      <c r="FU133" s="79"/>
      <c r="FV133" s="79"/>
      <c r="FW133" s="79"/>
      <c r="FX133" s="79">
        <v>12.5</v>
      </c>
      <c r="FY133" s="79">
        <v>0</v>
      </c>
      <c r="FZ133" s="41"/>
      <c r="GA133" s="34"/>
      <c r="GB133" s="34"/>
    </row>
    <row r="134" spans="1:184" x14ac:dyDescent="0.25">
      <c r="A134" t="s">
        <v>186</v>
      </c>
      <c r="B134" t="s">
        <v>236</v>
      </c>
      <c r="C134" t="s">
        <v>2</v>
      </c>
      <c r="D134" t="s">
        <v>203</v>
      </c>
      <c r="E134" t="s">
        <v>239</v>
      </c>
      <c r="F134" t="s">
        <v>1</v>
      </c>
      <c r="G134" t="s">
        <v>198</v>
      </c>
      <c r="H134" s="79">
        <v>25297</v>
      </c>
      <c r="I134" s="79">
        <v>14.559767723083496</v>
      </c>
      <c r="J134" s="79">
        <v>13.230443000793457</v>
      </c>
      <c r="K134" s="79">
        <v>12.291385650634766</v>
      </c>
      <c r="L134" s="79">
        <v>12.214848518371582</v>
      </c>
      <c r="M134" s="79">
        <v>13.210043907165527</v>
      </c>
      <c r="N134" s="79">
        <v>13.948480606079102</v>
      </c>
      <c r="O134" s="79">
        <v>16.103912353515625</v>
      </c>
      <c r="P134" s="79">
        <v>17.843929290771484</v>
      </c>
      <c r="Q134" s="79">
        <v>17.804315567016602</v>
      </c>
      <c r="R134" s="79">
        <v>16.246500015258789</v>
      </c>
      <c r="S134" s="79">
        <v>15.605799674987793</v>
      </c>
      <c r="T134" s="79">
        <v>14.618395805358887</v>
      </c>
      <c r="U134" s="79">
        <v>14.141901016235352</v>
      </c>
      <c r="V134" s="79">
        <v>13.179818153381348</v>
      </c>
      <c r="W134" s="79">
        <v>12.544211387634277</v>
      </c>
      <c r="X134" s="79">
        <v>12.197696685791016</v>
      </c>
      <c r="Y134" s="79">
        <v>13.927739143371582</v>
      </c>
      <c r="Z134" s="79">
        <v>18.773923873901367</v>
      </c>
      <c r="AA134" s="79">
        <v>23.173601150512695</v>
      </c>
      <c r="AB134" s="79">
        <v>23.634164810180664</v>
      </c>
      <c r="AC134" s="79">
        <v>23.186227798461914</v>
      </c>
      <c r="AD134" s="79">
        <v>21.47209358215332</v>
      </c>
      <c r="AE134" s="79">
        <v>19.793485641479492</v>
      </c>
      <c r="AF134" s="79">
        <v>17.545530319213867</v>
      </c>
      <c r="AG134" s="79">
        <v>-1.7298974990844727</v>
      </c>
      <c r="AH134" s="79">
        <v>-1.6377922296524048</v>
      </c>
      <c r="AI134" s="79">
        <v>-1.8499444723129272</v>
      </c>
      <c r="AJ134" s="79">
        <v>-1.4472911357879639</v>
      </c>
      <c r="AK134" s="79">
        <v>-0.9837685227394104</v>
      </c>
      <c r="AL134" s="79">
        <v>-0.67608445882797241</v>
      </c>
      <c r="AM134" s="79">
        <v>-0.41291338205337524</v>
      </c>
      <c r="AN134" s="79">
        <v>-0.87294107675552368</v>
      </c>
      <c r="AO134" s="79">
        <v>-1.7634775638580322</v>
      </c>
      <c r="AP134" s="79">
        <v>-2.4863629341125488</v>
      </c>
      <c r="AQ134" s="79">
        <v>-1.5372151136398315</v>
      </c>
      <c r="AR134" s="79">
        <v>-2.3168601989746094</v>
      </c>
      <c r="AS134" s="79">
        <v>-2.2299938201904297</v>
      </c>
      <c r="AT134" s="79">
        <v>-2.6798515319824219</v>
      </c>
      <c r="AU134" s="79">
        <v>-1.7449045181274414</v>
      </c>
      <c r="AV134" s="79">
        <v>-1.1717976331710815</v>
      </c>
      <c r="AW134" s="79">
        <v>-1.0824576616287231</v>
      </c>
      <c r="AX134" s="79">
        <v>-0.42519998550415039</v>
      </c>
      <c r="AY134" s="79">
        <v>-0.48302385210990906</v>
      </c>
      <c r="AZ134" s="79">
        <v>-2.3977189064025879</v>
      </c>
      <c r="BA134" s="79">
        <v>-2.2088570594787598</v>
      </c>
      <c r="BB134" s="79">
        <v>-3.1300201416015625</v>
      </c>
      <c r="BC134" s="79">
        <v>-2.7073507308959961</v>
      </c>
      <c r="BD134" s="79">
        <v>-1.8068453073501587</v>
      </c>
      <c r="BE134" s="79">
        <v>-1.04770827293396</v>
      </c>
      <c r="BF134" s="79">
        <v>-0.94315159320831299</v>
      </c>
      <c r="BG134" s="79">
        <v>-1.1166492700576782</v>
      </c>
      <c r="BH134" s="79">
        <v>-0.74754476547241211</v>
      </c>
      <c r="BI134" s="79">
        <v>-0.39816096425056458</v>
      </c>
      <c r="BJ134" s="79">
        <v>-4.1112165898084641E-2</v>
      </c>
      <c r="BK134" s="79">
        <v>0.30783897638320923</v>
      </c>
      <c r="BL134" s="79">
        <v>-0.11638318747282028</v>
      </c>
      <c r="BM134" s="79">
        <v>-0.9139552116394043</v>
      </c>
      <c r="BN134" s="79">
        <v>-1.4845550060272217</v>
      </c>
      <c r="BO134" s="79">
        <v>-0.74318397045135498</v>
      </c>
      <c r="BP134" s="79">
        <v>-1.3827757835388184</v>
      </c>
      <c r="BQ134" s="79">
        <v>-1.1510946750640869</v>
      </c>
      <c r="BR134" s="79">
        <v>-1.8264389038085938</v>
      </c>
      <c r="BS134" s="79">
        <v>-0.90189331769943237</v>
      </c>
      <c r="BT134" s="79">
        <v>-0.48838561773300171</v>
      </c>
      <c r="BU134" s="79">
        <v>-0.24477995932102203</v>
      </c>
      <c r="BV134" s="79">
        <v>0.44140085577964783</v>
      </c>
      <c r="BW134" s="79">
        <v>0.82555752992630005</v>
      </c>
      <c r="BX134" s="79">
        <v>-0.76571232080459595</v>
      </c>
      <c r="BY134" s="79">
        <v>-1.1586707830429077</v>
      </c>
      <c r="BZ134" s="79">
        <v>-2.2418861389160156</v>
      </c>
      <c r="CA134" s="79">
        <v>-1.8644243478775024</v>
      </c>
      <c r="CB134" s="79">
        <v>-1.0263761281967163</v>
      </c>
      <c r="CC134" s="79">
        <v>-0.57522618770599365</v>
      </c>
      <c r="CD134" s="79">
        <v>-0.4620455801486969</v>
      </c>
      <c r="CE134" s="79">
        <v>-0.60877120494842529</v>
      </c>
      <c r="CF134" s="79">
        <v>-0.26290249824523926</v>
      </c>
      <c r="CG134" s="79">
        <v>7.4290181510150433E-3</v>
      </c>
      <c r="CH134" s="79">
        <v>0.39866769313812256</v>
      </c>
      <c r="CI134" s="79">
        <v>0.8070298433303833</v>
      </c>
      <c r="CJ134" s="79">
        <v>0.40760648250579834</v>
      </c>
      <c r="CK134" s="79">
        <v>-0.32557862997055054</v>
      </c>
      <c r="CL134" s="79">
        <v>-0.79070580005645752</v>
      </c>
      <c r="CM134" s="79">
        <v>-0.19324041903018951</v>
      </c>
      <c r="CN134" s="79">
        <v>-0.73583191633224487</v>
      </c>
      <c r="CO134" s="79">
        <v>-0.40385252237319946</v>
      </c>
      <c r="CP134" s="79">
        <v>-1.2353678941726685</v>
      </c>
      <c r="CQ134" s="79">
        <v>-0.31802636384963989</v>
      </c>
      <c r="CR134" s="79">
        <v>-1.5056516975164413E-2</v>
      </c>
      <c r="CS134" s="79">
        <v>0.33539307117462158</v>
      </c>
      <c r="CT134" s="79">
        <v>1.0416059494018555</v>
      </c>
      <c r="CU134" s="79">
        <v>1.7318769693374634</v>
      </c>
      <c r="CV134" s="79">
        <v>0.36461040377616882</v>
      </c>
      <c r="CW134" s="79">
        <v>-0.43131488561630249</v>
      </c>
      <c r="CX134" s="79">
        <v>-1.6267672777175903</v>
      </c>
      <c r="CY134" s="79">
        <v>-1.2806160449981689</v>
      </c>
      <c r="CZ134" s="79">
        <v>-0.48582556843757629</v>
      </c>
      <c r="DA134" s="79">
        <v>-0.10274407267570496</v>
      </c>
      <c r="DB134" s="79">
        <v>1.9060432910919189E-2</v>
      </c>
      <c r="DC134" s="79">
        <v>-0.10089316219091415</v>
      </c>
      <c r="DD134" s="79">
        <v>0.22173973917961121</v>
      </c>
      <c r="DE134" s="79">
        <v>0.41301900148391724</v>
      </c>
      <c r="DF134" s="79">
        <v>0.83844757080078125</v>
      </c>
      <c r="DG134" s="79">
        <v>1.3062207698822021</v>
      </c>
      <c r="DH134" s="79">
        <v>0.93159615993499756</v>
      </c>
      <c r="DI134" s="79">
        <v>0.26279795169830322</v>
      </c>
      <c r="DJ134" s="79">
        <v>-9.6856646239757538E-2</v>
      </c>
      <c r="DK134" s="79">
        <v>0.35670313239097595</v>
      </c>
      <c r="DL134" s="79">
        <v>-8.8887989521026611E-2</v>
      </c>
      <c r="DM134" s="79">
        <v>0.34338966012001038</v>
      </c>
      <c r="DN134" s="79">
        <v>-0.64429688453674316</v>
      </c>
      <c r="DO134" s="79">
        <v>0.26584059000015259</v>
      </c>
      <c r="DP134" s="79">
        <v>0.45827257633209229</v>
      </c>
      <c r="DQ134" s="79">
        <v>0.915566086769104</v>
      </c>
      <c r="DR134" s="79">
        <v>1.6418110132217407</v>
      </c>
      <c r="DS134" s="79">
        <v>2.6381964683532715</v>
      </c>
      <c r="DT134" s="79">
        <v>1.4949331283569336</v>
      </c>
      <c r="DU134" s="79">
        <v>0.29604098200798035</v>
      </c>
      <c r="DV134" s="79">
        <v>-1.011648416519165</v>
      </c>
      <c r="DW134" s="79">
        <v>-0.69680774211883545</v>
      </c>
      <c r="DX134" s="79">
        <v>5.4724980145692825E-2</v>
      </c>
      <c r="DY134" s="79">
        <v>0.57944506406784058</v>
      </c>
      <c r="DZ134" s="79">
        <v>0.71370112895965576</v>
      </c>
      <c r="EA134" s="79">
        <v>0.63240206241607666</v>
      </c>
      <c r="EB134" s="79">
        <v>0.92148619890213013</v>
      </c>
      <c r="EC134" s="79">
        <v>0.99862653017044067</v>
      </c>
      <c r="ED134" s="79">
        <v>1.4734197854995728</v>
      </c>
      <c r="EE134" s="79">
        <v>2.0269730091094971</v>
      </c>
      <c r="EF134" s="79">
        <v>1.6881539821624756</v>
      </c>
      <c r="EG134" s="79">
        <v>1.1123203039169312</v>
      </c>
      <c r="EH134" s="79">
        <v>0.90495133399963379</v>
      </c>
      <c r="EI134" s="79">
        <v>1.1507343053817749</v>
      </c>
      <c r="EJ134" s="79">
        <v>0.84519630670547485</v>
      </c>
      <c r="EK134" s="79">
        <v>1.4222886562347412</v>
      </c>
      <c r="EL134" s="79">
        <v>0.20911577343940735</v>
      </c>
      <c r="EM134" s="79">
        <v>1.1088517904281616</v>
      </c>
      <c r="EN134" s="79">
        <v>1.1416846513748169</v>
      </c>
      <c r="EO134" s="79">
        <v>1.7532438039779663</v>
      </c>
      <c r="EP134" s="79">
        <v>2.5084118843078613</v>
      </c>
      <c r="EQ134" s="79">
        <v>3.9467778205871582</v>
      </c>
      <c r="ER134" s="79">
        <v>3.1269397735595703</v>
      </c>
      <c r="ES134" s="79">
        <v>1.3462272882461548</v>
      </c>
      <c r="ET134" s="79">
        <v>-0.12351441383361816</v>
      </c>
      <c r="EU134" s="79">
        <v>0.14611870050430298</v>
      </c>
      <c r="EV134" s="79">
        <v>0.83519411087036133</v>
      </c>
      <c r="EW134" s="79">
        <v>39.005928039550781</v>
      </c>
      <c r="EX134" s="79">
        <v>38.1656494140625</v>
      </c>
      <c r="EY134" s="79">
        <v>37.455535888671875</v>
      </c>
      <c r="EZ134" s="79">
        <v>36.397823333740234</v>
      </c>
      <c r="FA134" s="79">
        <v>36.091053009033203</v>
      </c>
      <c r="FB134" s="79">
        <v>35.84259033203125</v>
      </c>
      <c r="FC134" s="79">
        <v>35.621551513671875</v>
      </c>
      <c r="FD134" s="79">
        <v>36.510810852050781</v>
      </c>
      <c r="FE134" s="79">
        <v>41.871192932128906</v>
      </c>
      <c r="FF134" s="79">
        <v>46.078964233398438</v>
      </c>
      <c r="FG134" s="79">
        <v>49.29547119140625</v>
      </c>
      <c r="FH134" s="79">
        <v>52.031234741210938</v>
      </c>
      <c r="FI134" s="79">
        <v>53.526760101318359</v>
      </c>
      <c r="FJ134" s="79">
        <v>55.316291809082031</v>
      </c>
      <c r="FK134" s="79">
        <v>56.461940765380859</v>
      </c>
      <c r="FL134" s="79">
        <v>55.904964447021484</v>
      </c>
      <c r="FM134" s="79">
        <v>53.569057464599609</v>
      </c>
      <c r="FN134" s="79">
        <v>49.479869842529297</v>
      </c>
      <c r="FO134" s="79">
        <v>47.188602447509766</v>
      </c>
      <c r="FP134" s="79">
        <v>45.367801666259766</v>
      </c>
      <c r="FQ134" s="79">
        <v>44.312511444091797</v>
      </c>
      <c r="FR134" s="79">
        <v>43.619762420654297</v>
      </c>
      <c r="FS134" s="79">
        <v>41.670097351074219</v>
      </c>
      <c r="FT134" s="79">
        <v>40.686180114746094</v>
      </c>
      <c r="FU134" s="79">
        <v>0.45106524229049683</v>
      </c>
      <c r="FV134" s="79">
        <v>0.81170094013214111</v>
      </c>
      <c r="FW134" s="79">
        <v>0.41671481728553772</v>
      </c>
      <c r="FX134" s="79">
        <v>931</v>
      </c>
      <c r="FY134" s="79">
        <v>1</v>
      </c>
      <c r="FZ134" s="41"/>
      <c r="GA134" s="34"/>
      <c r="GB134" s="34"/>
    </row>
    <row r="135" spans="1:184" x14ac:dyDescent="0.25">
      <c r="A135" t="s">
        <v>186</v>
      </c>
      <c r="B135" t="s">
        <v>236</v>
      </c>
      <c r="C135" t="s">
        <v>2</v>
      </c>
      <c r="D135" t="s">
        <v>203</v>
      </c>
      <c r="E135" t="s">
        <v>239</v>
      </c>
      <c r="F135" t="s">
        <v>1</v>
      </c>
      <c r="G135" t="s">
        <v>200</v>
      </c>
      <c r="H135" s="79">
        <v>3780</v>
      </c>
      <c r="I135" s="79">
        <v>3.8521220684051514</v>
      </c>
      <c r="J135" s="79">
        <v>3.5287961959838867</v>
      </c>
      <c r="K135" s="79">
        <v>3.3099348545074463</v>
      </c>
      <c r="L135" s="79">
        <v>3.2156569957733154</v>
      </c>
      <c r="M135" s="79">
        <v>3.1531305313110352</v>
      </c>
      <c r="N135" s="79">
        <v>3.2095623016357422</v>
      </c>
      <c r="O135" s="79">
        <v>3.566981315612793</v>
      </c>
      <c r="P135" s="79">
        <v>4.1722602844238281</v>
      </c>
      <c r="Q135" s="79">
        <v>4.2017765045166016</v>
      </c>
      <c r="R135" s="79">
        <v>4.2143125534057617</v>
      </c>
      <c r="S135" s="79">
        <v>4.0497550964355469</v>
      </c>
      <c r="T135" s="79">
        <v>3.3119614124298096</v>
      </c>
      <c r="U135" s="79">
        <v>3.1514837741851807</v>
      </c>
      <c r="V135" s="79">
        <v>3.3692097663879395</v>
      </c>
      <c r="W135" s="79">
        <v>2.9929535388946533</v>
      </c>
      <c r="X135" s="79">
        <v>3.3047659397125244</v>
      </c>
      <c r="Y135" s="79">
        <v>3.6082661151885986</v>
      </c>
      <c r="Z135" s="79">
        <v>4.6025934219360352</v>
      </c>
      <c r="AA135" s="79">
        <v>5.6163539886474609</v>
      </c>
      <c r="AB135" s="79">
        <v>6.0156950950622559</v>
      </c>
      <c r="AC135" s="79">
        <v>5.9095144271850586</v>
      </c>
      <c r="AD135" s="79">
        <v>5.5154180526733398</v>
      </c>
      <c r="AE135" s="79">
        <v>5.1510171890258789</v>
      </c>
      <c r="AF135" s="79">
        <v>4.2532458305358887</v>
      </c>
      <c r="AG135" s="79">
        <v>0.50435894727706909</v>
      </c>
      <c r="AH135" s="79">
        <v>0.36590239405632019</v>
      </c>
      <c r="AI135" s="79">
        <v>-5.9541743248701096E-2</v>
      </c>
      <c r="AJ135" s="79">
        <v>9.3338198959827423E-2</v>
      </c>
      <c r="AK135" s="79">
        <v>0.16648243367671967</v>
      </c>
      <c r="AL135" s="79">
        <v>-0.27920636534690857</v>
      </c>
      <c r="AM135" s="79">
        <v>-0.48905003070831299</v>
      </c>
      <c r="AN135" s="79">
        <v>-0.27650472521781921</v>
      </c>
      <c r="AO135" s="79">
        <v>-0.44934210181236267</v>
      </c>
      <c r="AP135" s="79">
        <v>-0.12044433504343033</v>
      </c>
      <c r="AQ135" s="79">
        <v>-0.23080167174339294</v>
      </c>
      <c r="AR135" s="79">
        <v>-0.20484259724617004</v>
      </c>
      <c r="AS135" s="79">
        <v>-0.48484563827514648</v>
      </c>
      <c r="AT135" s="79">
        <v>9.8032757639884949E-2</v>
      </c>
      <c r="AU135" s="79">
        <v>-0.38398423790931702</v>
      </c>
      <c r="AV135" s="79">
        <v>-0.19416519999504089</v>
      </c>
      <c r="AW135" s="79">
        <v>7.486860454082489E-2</v>
      </c>
      <c r="AX135" s="79">
        <v>-0.43283608555793762</v>
      </c>
      <c r="AY135" s="79">
        <v>0.61061453819274902</v>
      </c>
      <c r="AZ135" s="79">
        <v>0.24534033238887787</v>
      </c>
      <c r="BA135" s="79">
        <v>-8.1289187073707581E-2</v>
      </c>
      <c r="BB135" s="79">
        <v>-0.84134882688522339</v>
      </c>
      <c r="BC135" s="79">
        <v>-1.0265285968780518</v>
      </c>
      <c r="BD135" s="79">
        <v>-0.39858010411262512</v>
      </c>
      <c r="BE135" s="79">
        <v>0.99545949697494507</v>
      </c>
      <c r="BF135" s="79">
        <v>0.83260470628738403</v>
      </c>
      <c r="BG135" s="79">
        <v>0.41530340909957886</v>
      </c>
      <c r="BH135" s="79">
        <v>0.55962187051773071</v>
      </c>
      <c r="BI135" s="79">
        <v>0.61068910360336304</v>
      </c>
      <c r="BJ135" s="79">
        <v>0.21407699584960938</v>
      </c>
      <c r="BK135" s="79">
        <v>8.2745015621185303E-2</v>
      </c>
      <c r="BL135" s="79">
        <v>0.30526503920555115</v>
      </c>
      <c r="BM135" s="79">
        <v>0.16007530689239502</v>
      </c>
      <c r="BN135" s="79">
        <v>0.49378135800361633</v>
      </c>
      <c r="BO135" s="79">
        <v>0.39483964443206787</v>
      </c>
      <c r="BP135" s="79">
        <v>0.1113475114107132</v>
      </c>
      <c r="BQ135" s="79">
        <v>-0.16344287991523743</v>
      </c>
      <c r="BR135" s="79">
        <v>0.42392149567604065</v>
      </c>
      <c r="BS135" s="79">
        <v>-7.6852060854434967E-2</v>
      </c>
      <c r="BT135" s="79">
        <v>0.21870914101600647</v>
      </c>
      <c r="BU135" s="79">
        <v>0.55864536762237549</v>
      </c>
      <c r="BV135" s="79">
        <v>0.23789423704147339</v>
      </c>
      <c r="BW135" s="79">
        <v>1.282015323638916</v>
      </c>
      <c r="BX135" s="79">
        <v>1.1757224798202515</v>
      </c>
      <c r="BY135" s="79">
        <v>1.0126751661300659</v>
      </c>
      <c r="BZ135" s="79">
        <v>0.25966796278953552</v>
      </c>
      <c r="CA135" s="79">
        <v>6.4289391040802002E-2</v>
      </c>
      <c r="CB135" s="79">
        <v>0.37615656852722168</v>
      </c>
      <c r="CC135" s="79">
        <v>1.3355942964553833</v>
      </c>
      <c r="CD135" s="79">
        <v>1.1558413505554199</v>
      </c>
      <c r="CE135" s="79">
        <v>0.74417972564697266</v>
      </c>
      <c r="CF135" s="79">
        <v>0.88256847858428955</v>
      </c>
      <c r="CG135" s="79">
        <v>0.91834533214569092</v>
      </c>
      <c r="CH135" s="79">
        <v>0.55572354793548584</v>
      </c>
      <c r="CI135" s="79">
        <v>0.47876852750778198</v>
      </c>
      <c r="CJ135" s="79">
        <v>0.70819699764251709</v>
      </c>
      <c r="CK135" s="79">
        <v>0.58215594291687012</v>
      </c>
      <c r="CL135" s="79">
        <v>0.91919219493865967</v>
      </c>
      <c r="CM135" s="79">
        <v>0.82815688848495483</v>
      </c>
      <c r="CN135" s="79">
        <v>0.33033981919288635</v>
      </c>
      <c r="CO135" s="79">
        <v>5.9159696102142334E-2</v>
      </c>
      <c r="CP135" s="79">
        <v>0.64963102340698242</v>
      </c>
      <c r="CQ135" s="79">
        <v>0.13586674630641937</v>
      </c>
      <c r="CR135" s="79">
        <v>0.50466465950012207</v>
      </c>
      <c r="CS135" s="79">
        <v>0.89370763301849365</v>
      </c>
      <c r="CT135" s="79">
        <v>0.70244002342224121</v>
      </c>
      <c r="CU135" s="79">
        <v>1.7470254898071289</v>
      </c>
      <c r="CV135" s="79">
        <v>1.820102334022522</v>
      </c>
      <c r="CW135" s="79">
        <v>1.7703515291213989</v>
      </c>
      <c r="CX135" s="79">
        <v>1.0222288370132446</v>
      </c>
      <c r="CY135" s="79">
        <v>0.81978660821914673</v>
      </c>
      <c r="CZ135" s="79">
        <v>0.91273683309555054</v>
      </c>
      <c r="DA135" s="79">
        <v>1.6757290363311768</v>
      </c>
      <c r="DB135" s="79">
        <v>1.479077935218811</v>
      </c>
      <c r="DC135" s="79">
        <v>1.0730559825897217</v>
      </c>
      <c r="DD135" s="79">
        <v>1.2055151462554932</v>
      </c>
      <c r="DE135" s="79">
        <v>1.226001501083374</v>
      </c>
      <c r="DF135" s="79">
        <v>0.8973701000213623</v>
      </c>
      <c r="DG135" s="79">
        <v>0.87479203939437866</v>
      </c>
      <c r="DH135" s="79">
        <v>1.1111289262771606</v>
      </c>
      <c r="DI135" s="79">
        <v>1.0042365789413452</v>
      </c>
      <c r="DJ135" s="79">
        <v>1.3446030616760254</v>
      </c>
      <c r="DK135" s="79">
        <v>1.2614741325378418</v>
      </c>
      <c r="DL135" s="79">
        <v>0.5493321418762207</v>
      </c>
      <c r="DM135" s="79">
        <v>0.28176227211952209</v>
      </c>
      <c r="DN135" s="79">
        <v>0.87534058094024658</v>
      </c>
      <c r="DO135" s="79">
        <v>0.34858554601669312</v>
      </c>
      <c r="DP135" s="79">
        <v>0.79062014818191528</v>
      </c>
      <c r="DQ135" s="79">
        <v>1.2287698984146118</v>
      </c>
      <c r="DR135" s="79">
        <v>1.1669857501983643</v>
      </c>
      <c r="DS135" s="79">
        <v>2.2120356559753418</v>
      </c>
      <c r="DT135" s="79">
        <v>2.4644820690155029</v>
      </c>
      <c r="DU135" s="79">
        <v>2.5280280113220215</v>
      </c>
      <c r="DV135" s="79">
        <v>1.7847896814346313</v>
      </c>
      <c r="DW135" s="79">
        <v>1.5752838850021362</v>
      </c>
      <c r="DX135" s="79">
        <v>1.4493170976638794</v>
      </c>
      <c r="DY135" s="79">
        <v>2.1668295860290527</v>
      </c>
      <c r="DZ135" s="79">
        <v>1.9457802772521973</v>
      </c>
      <c r="EA135" s="79">
        <v>1.5479011535644531</v>
      </c>
      <c r="EB135" s="79">
        <v>1.6717987060546875</v>
      </c>
      <c r="EC135" s="79">
        <v>1.670208215713501</v>
      </c>
      <c r="ED135" s="79">
        <v>1.3906534910202026</v>
      </c>
      <c r="EE135" s="79">
        <v>1.446587085723877</v>
      </c>
      <c r="EF135" s="79">
        <v>1.6928987503051758</v>
      </c>
      <c r="EG135" s="79">
        <v>1.6136540174484253</v>
      </c>
      <c r="EH135" s="79">
        <v>1.9588286876678467</v>
      </c>
      <c r="EI135" s="79">
        <v>1.887115478515625</v>
      </c>
      <c r="EJ135" s="79">
        <v>0.86552220582962036</v>
      </c>
      <c r="EK135" s="79">
        <v>0.60316503047943115</v>
      </c>
      <c r="EL135" s="79">
        <v>1.2012293338775635</v>
      </c>
      <c r="EM135" s="79">
        <v>0.65571773052215576</v>
      </c>
      <c r="EN135" s="79">
        <v>1.2034945487976074</v>
      </c>
      <c r="EO135" s="79">
        <v>1.712546706199646</v>
      </c>
      <c r="EP135" s="79">
        <v>1.8377161026000977</v>
      </c>
      <c r="EQ135" s="79">
        <v>2.8834364414215088</v>
      </c>
      <c r="ER135" s="79">
        <v>3.3948643207550049</v>
      </c>
      <c r="ES135" s="79">
        <v>3.6219923496246338</v>
      </c>
      <c r="ET135" s="79">
        <v>2.8858065605163574</v>
      </c>
      <c r="EU135" s="79">
        <v>2.6661019325256348</v>
      </c>
      <c r="EV135" s="79">
        <v>2.2240538597106934</v>
      </c>
      <c r="EW135" s="79">
        <v>36.816627502441406</v>
      </c>
      <c r="EX135" s="79">
        <v>35.769763946533203</v>
      </c>
      <c r="EY135" s="79">
        <v>35.008373260498047</v>
      </c>
      <c r="EZ135" s="79">
        <v>34.272647857666016</v>
      </c>
      <c r="FA135" s="79">
        <v>34.034492492675781</v>
      </c>
      <c r="FB135" s="79">
        <v>33.660572052001953</v>
      </c>
      <c r="FC135" s="79">
        <v>33.656455993652344</v>
      </c>
      <c r="FD135" s="79">
        <v>33.795211791992188</v>
      </c>
      <c r="FE135" s="79">
        <v>38.321102142333984</v>
      </c>
      <c r="FF135" s="79">
        <v>43.632476806640625</v>
      </c>
      <c r="FG135" s="79">
        <v>47.468090057373047</v>
      </c>
      <c r="FH135" s="79">
        <v>50.845798492431641</v>
      </c>
      <c r="FI135" s="79">
        <v>52.809226989746094</v>
      </c>
      <c r="FJ135" s="79">
        <v>54.704658508300781</v>
      </c>
      <c r="FK135" s="79">
        <v>55.668735504150391</v>
      </c>
      <c r="FL135" s="79">
        <v>55.001144409179688</v>
      </c>
      <c r="FM135" s="79">
        <v>52.285659790039063</v>
      </c>
      <c r="FN135" s="79">
        <v>47.843608856201172</v>
      </c>
      <c r="FO135" s="79">
        <v>45.353630065917969</v>
      </c>
      <c r="FP135" s="79">
        <v>43.642940521240234</v>
      </c>
      <c r="FQ135" s="79">
        <v>42.579906463623047</v>
      </c>
      <c r="FR135" s="79">
        <v>41.013710021972656</v>
      </c>
      <c r="FS135" s="79">
        <v>39.275222778320313</v>
      </c>
      <c r="FT135" s="79">
        <v>39.013370513916016</v>
      </c>
      <c r="FU135" s="79">
        <v>0.49870198965072632</v>
      </c>
      <c r="FV135" s="79">
        <v>0.55577486753463745</v>
      </c>
      <c r="FW135" s="79">
        <v>0.50134891271591187</v>
      </c>
      <c r="FX135" s="79">
        <v>208</v>
      </c>
      <c r="FY135" s="79">
        <v>1</v>
      </c>
      <c r="FZ135" s="41"/>
      <c r="GA135" s="34"/>
      <c r="GB135" s="34"/>
    </row>
    <row r="136" spans="1:184" x14ac:dyDescent="0.25">
      <c r="A136" t="s">
        <v>186</v>
      </c>
      <c r="B136" t="s">
        <v>236</v>
      </c>
      <c r="C136" t="s">
        <v>2</v>
      </c>
      <c r="D136" t="s">
        <v>203</v>
      </c>
      <c r="E136" t="s">
        <v>239</v>
      </c>
      <c r="F136" t="s">
        <v>1</v>
      </c>
      <c r="G136" t="s">
        <v>1</v>
      </c>
      <c r="H136" s="79">
        <v>29077</v>
      </c>
      <c r="I136" s="79">
        <v>18.411890029907227</v>
      </c>
      <c r="J136" s="79">
        <v>16.759239196777344</v>
      </c>
      <c r="K136" s="79">
        <v>15.601320266723633</v>
      </c>
      <c r="L136" s="79">
        <v>15.430505752563477</v>
      </c>
      <c r="M136" s="79">
        <v>16.363174438476563</v>
      </c>
      <c r="N136" s="79">
        <v>17.158042907714844</v>
      </c>
      <c r="O136" s="79">
        <v>19.670894622802734</v>
      </c>
      <c r="P136" s="79">
        <v>22.016189575195313</v>
      </c>
      <c r="Q136" s="79">
        <v>22.00609016418457</v>
      </c>
      <c r="R136" s="79">
        <v>20.460811614990234</v>
      </c>
      <c r="S136" s="79">
        <v>19.655553817749023</v>
      </c>
      <c r="T136" s="79">
        <v>17.930356979370117</v>
      </c>
      <c r="U136" s="79">
        <v>17.293384552001953</v>
      </c>
      <c r="V136" s="79">
        <v>16.549028396606445</v>
      </c>
      <c r="W136" s="79">
        <v>15.537164688110352</v>
      </c>
      <c r="X136" s="79">
        <v>15.502462387084961</v>
      </c>
      <c r="Y136" s="79">
        <v>17.536005020141602</v>
      </c>
      <c r="Z136" s="79">
        <v>23.376518249511719</v>
      </c>
      <c r="AA136" s="79">
        <v>28.789955139160156</v>
      </c>
      <c r="AB136" s="79">
        <v>29.649860382080078</v>
      </c>
      <c r="AC136" s="79">
        <v>29.095743179321289</v>
      </c>
      <c r="AD136" s="79">
        <v>26.987512588500977</v>
      </c>
      <c r="AE136" s="79">
        <v>24.944501876831055</v>
      </c>
      <c r="AF136" s="79">
        <v>21.798776626586914</v>
      </c>
      <c r="AG136" s="79">
        <v>-0.66238206624984741</v>
      </c>
      <c r="AH136" s="79">
        <v>-0.72267299890518188</v>
      </c>
      <c r="AI136" s="79">
        <v>-1.3432663679122925</v>
      </c>
      <c r="AJ136" s="79">
        <v>-0.80359119176864624</v>
      </c>
      <c r="AK136" s="79">
        <v>-0.31831985712051392</v>
      </c>
      <c r="AL136" s="79">
        <v>-0.40656435489654541</v>
      </c>
      <c r="AM136" s="79">
        <v>-0.27142161130905151</v>
      </c>
      <c r="AN136" s="79">
        <v>-0.49957248568534851</v>
      </c>
      <c r="AO136" s="79">
        <v>-1.5130388736724854</v>
      </c>
      <c r="AP136" s="79">
        <v>-1.860507607460022</v>
      </c>
      <c r="AQ136" s="79">
        <v>-1.0761244297027588</v>
      </c>
      <c r="AR136" s="79">
        <v>-2.0746445655822754</v>
      </c>
      <c r="AS136" s="79">
        <v>-2.2501411437988281</v>
      </c>
      <c r="AT136" s="79">
        <v>-2.1319561004638672</v>
      </c>
      <c r="AU136" s="79">
        <v>-1.7007859945297241</v>
      </c>
      <c r="AV136" s="79">
        <v>-0.86184048652648926</v>
      </c>
      <c r="AW136" s="79">
        <v>-0.40821358561515808</v>
      </c>
      <c r="AX136" s="79">
        <v>-0.11077786237001419</v>
      </c>
      <c r="AY136" s="79">
        <v>0.98948186635971069</v>
      </c>
      <c r="AZ136" s="79">
        <v>-0.99496316909790039</v>
      </c>
      <c r="BA136" s="79">
        <v>-1.2277179956436157</v>
      </c>
      <c r="BB136" s="79">
        <v>-2.9988422393798828</v>
      </c>
      <c r="BC136" s="79">
        <v>-2.7941644191741943</v>
      </c>
      <c r="BD136" s="79">
        <v>-1.4344444274902344</v>
      </c>
      <c r="BE136" s="79">
        <v>0.17819023132324219</v>
      </c>
      <c r="BF136" s="79">
        <v>0.11418825387954712</v>
      </c>
      <c r="BG136" s="79">
        <v>-0.46965324878692627</v>
      </c>
      <c r="BH136" s="79">
        <v>3.728068619966507E-2</v>
      </c>
      <c r="BI136" s="79">
        <v>0.41670107841491699</v>
      </c>
      <c r="BJ136" s="79">
        <v>0.39749923348426819</v>
      </c>
      <c r="BK136" s="79">
        <v>0.64859658479690552</v>
      </c>
      <c r="BL136" s="79">
        <v>0.45480474829673767</v>
      </c>
      <c r="BM136" s="79">
        <v>-0.46753531694412231</v>
      </c>
      <c r="BN136" s="79">
        <v>-0.6853938102722168</v>
      </c>
      <c r="BO136" s="79">
        <v>-6.5227612853050232E-2</v>
      </c>
      <c r="BP136" s="79">
        <v>-1.0884957313537598</v>
      </c>
      <c r="BQ136" s="79">
        <v>-1.1243869066238403</v>
      </c>
      <c r="BR136" s="79">
        <v>-1.2184371948242188</v>
      </c>
      <c r="BS136" s="79">
        <v>-0.8035692572593689</v>
      </c>
      <c r="BT136" s="79">
        <v>-6.3393689692020416E-2</v>
      </c>
      <c r="BU136" s="79">
        <v>0.55912494659423828</v>
      </c>
      <c r="BV136" s="79">
        <v>0.98506706953048706</v>
      </c>
      <c r="BW136" s="79">
        <v>2.4602518081665039</v>
      </c>
      <c r="BX136" s="79">
        <v>0.88361507654190063</v>
      </c>
      <c r="BY136" s="79">
        <v>0.28874149918556213</v>
      </c>
      <c r="BZ136" s="79">
        <v>-1.5842682123184204</v>
      </c>
      <c r="CA136" s="79">
        <v>-1.4156112670898438</v>
      </c>
      <c r="CB136" s="79">
        <v>-0.33474043011665344</v>
      </c>
      <c r="CC136" s="79">
        <v>0.76036804914474487</v>
      </c>
      <c r="CD136" s="79">
        <v>0.69379580020904541</v>
      </c>
      <c r="CE136" s="79">
        <v>0.13540852069854736</v>
      </c>
      <c r="CF136" s="79">
        <v>0.61966598033905029</v>
      </c>
      <c r="CG136" s="79">
        <v>0.92577433586120605</v>
      </c>
      <c r="CH136" s="79">
        <v>0.9543912410736084</v>
      </c>
      <c r="CI136" s="79">
        <v>1.2857984304428101</v>
      </c>
      <c r="CJ136" s="79">
        <v>1.1158034801483154</v>
      </c>
      <c r="CK136" s="79">
        <v>0.25657731294631958</v>
      </c>
      <c r="CL136" s="79">
        <v>0.12848640978336334</v>
      </c>
      <c r="CM136" s="79">
        <v>0.63491648435592651</v>
      </c>
      <c r="CN136" s="79">
        <v>-0.40549206733703613</v>
      </c>
      <c r="CO136" s="79">
        <v>-0.34469282627105713</v>
      </c>
      <c r="CP136" s="79">
        <v>-0.58573687076568604</v>
      </c>
      <c r="CQ136" s="79">
        <v>-0.18215961754322052</v>
      </c>
      <c r="CR136" s="79">
        <v>0.48960810899734497</v>
      </c>
      <c r="CS136" s="79">
        <v>1.2291007041931152</v>
      </c>
      <c r="CT136" s="79">
        <v>1.7440459728240967</v>
      </c>
      <c r="CU136" s="79">
        <v>3.4789025783538818</v>
      </c>
      <c r="CV136" s="79">
        <v>2.1847126483917236</v>
      </c>
      <c r="CW136" s="79">
        <v>1.3390367031097412</v>
      </c>
      <c r="CX136" s="79">
        <v>-0.6045384407043457</v>
      </c>
      <c r="CY136" s="79">
        <v>-0.46082949638366699</v>
      </c>
      <c r="CZ136" s="79">
        <v>0.42691123485565186</v>
      </c>
      <c r="DA136" s="79">
        <v>1.3425458669662476</v>
      </c>
      <c r="DB136" s="79">
        <v>1.2734032869338989</v>
      </c>
      <c r="DC136" s="79">
        <v>0.740470290184021</v>
      </c>
      <c r="DD136" s="79">
        <v>1.2020512819290161</v>
      </c>
      <c r="DE136" s="79">
        <v>1.4348475933074951</v>
      </c>
      <c r="DF136" s="79">
        <v>1.511283278465271</v>
      </c>
      <c r="DG136" s="79">
        <v>1.9230002164840698</v>
      </c>
      <c r="DH136" s="79">
        <v>1.7768021821975708</v>
      </c>
      <c r="DI136" s="79">
        <v>0.98068994283676147</v>
      </c>
      <c r="DJ136" s="79">
        <v>0.94236665964126587</v>
      </c>
      <c r="DK136" s="79">
        <v>1.3350605964660645</v>
      </c>
      <c r="DL136" s="79">
        <v>0.27751165628433228</v>
      </c>
      <c r="DM136" s="79">
        <v>0.4350011944770813</v>
      </c>
      <c r="DN136" s="79">
        <v>4.6963483095169067E-2</v>
      </c>
      <c r="DO136" s="79">
        <v>0.43924999237060547</v>
      </c>
      <c r="DP136" s="79">
        <v>1.0426099300384521</v>
      </c>
      <c r="DQ136" s="79">
        <v>1.8990764617919922</v>
      </c>
      <c r="DR136" s="79">
        <v>2.5030248165130615</v>
      </c>
      <c r="DS136" s="79">
        <v>4.4975533485412598</v>
      </c>
      <c r="DT136" s="79">
        <v>3.4858102798461914</v>
      </c>
      <c r="DU136" s="79">
        <v>2.3893318176269531</v>
      </c>
      <c r="DV136" s="79">
        <v>0.37519130110740662</v>
      </c>
      <c r="DW136" s="79">
        <v>0.49395224452018738</v>
      </c>
      <c r="DX136" s="79">
        <v>1.1885628700256348</v>
      </c>
      <c r="DY136" s="79">
        <v>2.1831181049346924</v>
      </c>
      <c r="DZ136" s="79">
        <v>2.1102645397186279</v>
      </c>
      <c r="EA136" s="79">
        <v>1.6140834093093872</v>
      </c>
      <c r="EB136" s="79">
        <v>2.0429232120513916</v>
      </c>
      <c r="EC136" s="79">
        <v>2.1698684692382813</v>
      </c>
      <c r="ED136" s="79">
        <v>2.3153467178344727</v>
      </c>
      <c r="EE136" s="79">
        <v>2.8430185317993164</v>
      </c>
      <c r="EF136" s="79">
        <v>2.7311794757843018</v>
      </c>
      <c r="EG136" s="79">
        <v>2.0261936187744141</v>
      </c>
      <c r="EH136" s="79">
        <v>2.1174805164337158</v>
      </c>
      <c r="EI136" s="79">
        <v>2.3459575176239014</v>
      </c>
      <c r="EJ136" s="79">
        <v>1.2636605501174927</v>
      </c>
      <c r="EK136" s="79">
        <v>1.5607556104660034</v>
      </c>
      <c r="EL136" s="79">
        <v>0.96048229932785034</v>
      </c>
      <c r="EM136" s="79">
        <v>1.3364667892456055</v>
      </c>
      <c r="EN136" s="79">
        <v>1.8410567045211792</v>
      </c>
      <c r="EO136" s="79">
        <v>2.8664150238037109</v>
      </c>
      <c r="EP136" s="79">
        <v>3.598869800567627</v>
      </c>
      <c r="EQ136" s="79">
        <v>5.9683232307434082</v>
      </c>
      <c r="ER136" s="79">
        <v>5.3643884658813477</v>
      </c>
      <c r="ES136" s="79">
        <v>3.9057912826538086</v>
      </c>
      <c r="ET136" s="79">
        <v>1.789765477180481</v>
      </c>
      <c r="EU136" s="79">
        <v>1.8725054264068604</v>
      </c>
      <c r="EV136" s="79">
        <v>2.2882668972015381</v>
      </c>
      <c r="EW136" s="79">
        <v>38.693805694580078</v>
      </c>
      <c r="EX136" s="79">
        <v>37.811763763427734</v>
      </c>
      <c r="EY136" s="79">
        <v>37.049560546875</v>
      </c>
      <c r="EZ136" s="79">
        <v>36.063053131103516</v>
      </c>
      <c r="FA136" s="79">
        <v>35.793338775634766</v>
      </c>
      <c r="FB136" s="79">
        <v>35.485221862792969</v>
      </c>
      <c r="FC136" s="79">
        <v>35.291469573974609</v>
      </c>
      <c r="FD136" s="79">
        <v>36.060722351074219</v>
      </c>
      <c r="FE136" s="79">
        <v>41.280376434326172</v>
      </c>
      <c r="FF136" s="79">
        <v>45.682479858398438</v>
      </c>
      <c r="FG136" s="79">
        <v>48.9859619140625</v>
      </c>
      <c r="FH136" s="79">
        <v>51.838470458984375</v>
      </c>
      <c r="FI136" s="79">
        <v>53.400962829589844</v>
      </c>
      <c r="FJ136" s="79">
        <v>55.219215393066406</v>
      </c>
      <c r="FK136" s="79">
        <v>56.317771911621094</v>
      </c>
      <c r="FL136" s="79">
        <v>55.736392974853516</v>
      </c>
      <c r="FM136" s="79">
        <v>53.355415344238281</v>
      </c>
      <c r="FN136" s="79">
        <v>49.184864044189453</v>
      </c>
      <c r="FO136" s="79">
        <v>46.908088684082031</v>
      </c>
      <c r="FP136" s="79">
        <v>45.10430908203125</v>
      </c>
      <c r="FQ136" s="79">
        <v>44.054141998291016</v>
      </c>
      <c r="FR136" s="79">
        <v>43.195381164550781</v>
      </c>
      <c r="FS136" s="79">
        <v>41.261806488037109</v>
      </c>
      <c r="FT136" s="79">
        <v>40.424713134765625</v>
      </c>
      <c r="FU136" s="79">
        <v>0.67243105173110962</v>
      </c>
      <c r="FV136" s="79">
        <v>0.98373991250991821</v>
      </c>
      <c r="FW136" s="79">
        <v>0.65192180871963501</v>
      </c>
      <c r="FX136" s="79">
        <v>1139</v>
      </c>
      <c r="FY136" s="79">
        <v>1</v>
      </c>
      <c r="FZ136" s="41"/>
      <c r="GA136" s="34"/>
      <c r="GB136" s="34"/>
    </row>
    <row r="137" spans="1:184" x14ac:dyDescent="0.25">
      <c r="A137" t="s">
        <v>186</v>
      </c>
      <c r="B137" t="s">
        <v>236</v>
      </c>
      <c r="C137" t="s">
        <v>2</v>
      </c>
      <c r="D137" t="s">
        <v>203</v>
      </c>
      <c r="E137" t="s">
        <v>239</v>
      </c>
      <c r="F137" t="s">
        <v>178</v>
      </c>
      <c r="G137" t="s">
        <v>1</v>
      </c>
      <c r="H137" s="79">
        <v>20910</v>
      </c>
      <c r="I137" s="79">
        <v>11.398222923278809</v>
      </c>
      <c r="J137" s="79">
        <v>10.011603355407715</v>
      </c>
      <c r="K137" s="79">
        <v>9.6703929901123047</v>
      </c>
      <c r="L137" s="79">
        <v>9.4647512435913086</v>
      </c>
      <c r="M137" s="79">
        <v>9.781275749206543</v>
      </c>
      <c r="N137" s="79">
        <v>10.324403762817383</v>
      </c>
      <c r="O137" s="79">
        <v>11.854284286499023</v>
      </c>
      <c r="P137" s="79">
        <v>13.391962051391602</v>
      </c>
      <c r="Q137" s="79">
        <v>13.433154106140137</v>
      </c>
      <c r="R137" s="79">
        <v>12.792983055114746</v>
      </c>
      <c r="S137" s="79">
        <v>12.008853912353516</v>
      </c>
      <c r="T137" s="79">
        <v>11.085809707641602</v>
      </c>
      <c r="U137" s="79">
        <v>10.60853099822998</v>
      </c>
      <c r="V137" s="79">
        <v>10.453948974609375</v>
      </c>
      <c r="W137" s="79">
        <v>9.7963905334472656</v>
      </c>
      <c r="X137" s="79">
        <v>9.973149299621582</v>
      </c>
      <c r="Y137" s="79">
        <v>10.976947784423828</v>
      </c>
      <c r="Z137" s="79">
        <v>14.787325859069824</v>
      </c>
      <c r="AA137" s="79">
        <v>18.160198211669922</v>
      </c>
      <c r="AB137" s="79">
        <v>19.35359001159668</v>
      </c>
      <c r="AC137" s="79">
        <v>19.714376449584961</v>
      </c>
      <c r="AD137" s="79">
        <v>18.71754264831543</v>
      </c>
      <c r="AE137" s="79">
        <v>17.141233444213867</v>
      </c>
      <c r="AF137" s="79">
        <v>14.356961250305176</v>
      </c>
      <c r="AG137" s="79">
        <v>-1.7835283279418945</v>
      </c>
      <c r="AH137" s="79">
        <v>-1.7174613475799561</v>
      </c>
      <c r="AI137" s="79">
        <v>-0.87474608421325684</v>
      </c>
      <c r="AJ137" s="79">
        <v>-0.64110583066940308</v>
      </c>
      <c r="AK137" s="79">
        <v>-0.50204640626907349</v>
      </c>
      <c r="AL137" s="79">
        <v>-0.55293309688568115</v>
      </c>
      <c r="AM137" s="79">
        <v>-0.14501750469207764</v>
      </c>
      <c r="AN137" s="79">
        <v>-0.66492027044296265</v>
      </c>
      <c r="AO137" s="79">
        <v>-1.5245019197463989</v>
      </c>
      <c r="AP137" s="79">
        <v>-0.62279725074768066</v>
      </c>
      <c r="AQ137" s="79">
        <v>-0.69563800096511841</v>
      </c>
      <c r="AR137" s="79">
        <v>-0.82283848524093628</v>
      </c>
      <c r="AS137" s="79">
        <v>-1.0122867822647095</v>
      </c>
      <c r="AT137" s="79">
        <v>-1.1290062665939331</v>
      </c>
      <c r="AU137" s="79">
        <v>-1.2498785257339478</v>
      </c>
      <c r="AV137" s="79">
        <v>-0.34968376159667969</v>
      </c>
      <c r="AW137" s="79">
        <v>-0.26529520750045776</v>
      </c>
      <c r="AX137" s="79">
        <v>-0.33430194854736328</v>
      </c>
      <c r="AY137" s="79">
        <v>4.5322906225919724E-2</v>
      </c>
      <c r="AZ137" s="79">
        <v>-0.55928546190261841</v>
      </c>
      <c r="BA137" s="79">
        <v>-0.91947382688522339</v>
      </c>
      <c r="BB137" s="79">
        <v>-2.0904932022094727</v>
      </c>
      <c r="BC137" s="79">
        <v>-2.2757091522216797</v>
      </c>
      <c r="BD137" s="79">
        <v>-1.517003059387207</v>
      </c>
      <c r="BE137" s="79">
        <v>-1.0961309671401978</v>
      </c>
      <c r="BF137" s="79">
        <v>-1.0884019136428833</v>
      </c>
      <c r="BG137" s="79">
        <v>-0.30164369940757751</v>
      </c>
      <c r="BH137" s="79">
        <v>-7.3918119072914124E-2</v>
      </c>
      <c r="BI137" s="79">
        <v>4.1971266269683838E-2</v>
      </c>
      <c r="BJ137" s="79">
        <v>-6.7559424787759781E-3</v>
      </c>
      <c r="BK137" s="79">
        <v>0.49269679188728333</v>
      </c>
      <c r="BL137" s="79">
        <v>-9.4754248857498169E-3</v>
      </c>
      <c r="BM137" s="79">
        <v>-0.76387244462966919</v>
      </c>
      <c r="BN137" s="79">
        <v>8.0341130495071411E-2</v>
      </c>
      <c r="BO137" s="79">
        <v>3.4478142857551575E-2</v>
      </c>
      <c r="BP137" s="79">
        <v>-0.28314459323883057</v>
      </c>
      <c r="BQ137" s="79">
        <v>-0.4668239951133728</v>
      </c>
      <c r="BR137" s="79">
        <v>-0.54545408487319946</v>
      </c>
      <c r="BS137" s="79">
        <v>-0.70248115062713623</v>
      </c>
      <c r="BT137" s="79">
        <v>0.17699258029460907</v>
      </c>
      <c r="BU137" s="79">
        <v>0.28637564182281494</v>
      </c>
      <c r="BV137" s="79">
        <v>0.45258000493049622</v>
      </c>
      <c r="BW137" s="79">
        <v>0.90083181858062744</v>
      </c>
      <c r="BX137" s="79">
        <v>0.5431067943572998</v>
      </c>
      <c r="BY137" s="79">
        <v>0.31829005479812622</v>
      </c>
      <c r="BZ137" s="79">
        <v>-0.83031153678894043</v>
      </c>
      <c r="CA137" s="79">
        <v>-1.041062593460083</v>
      </c>
      <c r="CB137" s="79">
        <v>-0.58492004871368408</v>
      </c>
      <c r="CC137" s="79">
        <v>-0.6200416088104248</v>
      </c>
      <c r="CD137" s="79">
        <v>-0.65271735191345215</v>
      </c>
      <c r="CE137" s="79">
        <v>9.5285281538963318E-2</v>
      </c>
      <c r="CF137" s="79">
        <v>0.31891435384750366</v>
      </c>
      <c r="CG137" s="79">
        <v>0.41875624656677246</v>
      </c>
      <c r="CH137" s="79">
        <v>0.37152469158172607</v>
      </c>
      <c r="CI137" s="79">
        <v>0.93437576293945313</v>
      </c>
      <c r="CJ137" s="79">
        <v>0.44448366761207581</v>
      </c>
      <c r="CK137" s="79">
        <v>-0.23706284165382385</v>
      </c>
      <c r="CL137" s="79">
        <v>0.56733262538909912</v>
      </c>
      <c r="CM137" s="79">
        <v>0.54015433788299561</v>
      </c>
      <c r="CN137" s="79">
        <v>9.0645760297775269E-2</v>
      </c>
      <c r="CO137" s="79">
        <v>-8.9038155972957611E-2</v>
      </c>
      <c r="CP137" s="79">
        <v>-0.14128755033016205</v>
      </c>
      <c r="CQ137" s="79">
        <v>-0.32335534691810608</v>
      </c>
      <c r="CR137" s="79">
        <v>0.54176700115203857</v>
      </c>
      <c r="CS137" s="79">
        <v>0.66846120357513428</v>
      </c>
      <c r="CT137" s="79">
        <v>0.99757206439971924</v>
      </c>
      <c r="CU137" s="79">
        <v>1.4933546781539917</v>
      </c>
      <c r="CV137" s="79">
        <v>1.3066203594207764</v>
      </c>
      <c r="CW137" s="79">
        <v>1.1755615472793579</v>
      </c>
      <c r="CX137" s="79">
        <v>4.2486511170864105E-2</v>
      </c>
      <c r="CY137" s="79">
        <v>-0.18595001101493835</v>
      </c>
      <c r="CZ137" s="79">
        <v>6.0637816786766052E-2</v>
      </c>
      <c r="DA137" s="79">
        <v>-0.14395226538181305</v>
      </c>
      <c r="DB137" s="79">
        <v>-0.21703276038169861</v>
      </c>
      <c r="DC137" s="79">
        <v>0.49221426248550415</v>
      </c>
      <c r="DD137" s="79">
        <v>0.71174681186676025</v>
      </c>
      <c r="DE137" s="79">
        <v>0.79554122686386108</v>
      </c>
      <c r="DF137" s="79">
        <v>0.74980533123016357</v>
      </c>
      <c r="DG137" s="79">
        <v>1.3760547637939453</v>
      </c>
      <c r="DH137" s="79">
        <v>0.89844274520874023</v>
      </c>
      <c r="DI137" s="79">
        <v>0.28974679112434387</v>
      </c>
      <c r="DJ137" s="79">
        <v>1.0543241500854492</v>
      </c>
      <c r="DK137" s="79">
        <v>1.0458304882049561</v>
      </c>
      <c r="DL137" s="79">
        <v>0.4644361138343811</v>
      </c>
      <c r="DM137" s="79">
        <v>0.28874769806861877</v>
      </c>
      <c r="DN137" s="79">
        <v>0.26287895441055298</v>
      </c>
      <c r="DO137" s="79">
        <v>5.577043816447258E-2</v>
      </c>
      <c r="DP137" s="79">
        <v>0.90654140710830688</v>
      </c>
      <c r="DQ137" s="79">
        <v>1.0505467653274536</v>
      </c>
      <c r="DR137" s="79">
        <v>1.5425641536712646</v>
      </c>
      <c r="DS137" s="79">
        <v>2.0858776569366455</v>
      </c>
      <c r="DT137" s="79">
        <v>2.0701339244842529</v>
      </c>
      <c r="DU137" s="79">
        <v>2.0328330993652344</v>
      </c>
      <c r="DV137" s="79">
        <v>0.91528451442718506</v>
      </c>
      <c r="DW137" s="79">
        <v>0.66916251182556152</v>
      </c>
      <c r="DX137" s="79">
        <v>0.7061956524848938</v>
      </c>
      <c r="DY137" s="79">
        <v>0.54344511032104492</v>
      </c>
      <c r="DZ137" s="79">
        <v>0.41202661395072937</v>
      </c>
      <c r="EA137" s="79">
        <v>1.0653166770935059</v>
      </c>
      <c r="EB137" s="79">
        <v>1.2789344787597656</v>
      </c>
      <c r="EC137" s="79">
        <v>1.3395588397979736</v>
      </c>
      <c r="ED137" s="79">
        <v>1.2959824800491333</v>
      </c>
      <c r="EE137" s="79">
        <v>2.0137691497802734</v>
      </c>
      <c r="EF137" s="79">
        <v>1.5538876056671143</v>
      </c>
      <c r="EG137" s="79">
        <v>1.0503761768341064</v>
      </c>
      <c r="EH137" s="79">
        <v>1.7574625015258789</v>
      </c>
      <c r="EI137" s="79">
        <v>1.7759466171264648</v>
      </c>
      <c r="EJ137" s="79">
        <v>1.0041300058364868</v>
      </c>
      <c r="EK137" s="79">
        <v>0.83421045541763306</v>
      </c>
      <c r="EL137" s="79">
        <v>0.8464311957359314</v>
      </c>
      <c r="EM137" s="79">
        <v>0.6031678318977356</v>
      </c>
      <c r="EN137" s="79">
        <v>1.4332177639007568</v>
      </c>
      <c r="EO137" s="79">
        <v>1.6022176742553711</v>
      </c>
      <c r="EP137" s="79">
        <v>2.3294460773468018</v>
      </c>
      <c r="EQ137" s="79">
        <v>2.9413864612579346</v>
      </c>
      <c r="ER137" s="79">
        <v>3.1725261211395264</v>
      </c>
      <c r="ES137" s="79">
        <v>3.270596981048584</v>
      </c>
      <c r="ET137" s="79">
        <v>2.1754662990570068</v>
      </c>
      <c r="EU137" s="79">
        <v>1.9038091897964478</v>
      </c>
      <c r="EV137" s="79">
        <v>1.638278603553772</v>
      </c>
      <c r="EW137" s="79">
        <v>40.368595123291016</v>
      </c>
      <c r="EX137" s="79">
        <v>39.596298217773438</v>
      </c>
      <c r="EY137" s="79">
        <v>39.145450592041016</v>
      </c>
      <c r="EZ137" s="79">
        <v>38.050350189208984</v>
      </c>
      <c r="FA137" s="79">
        <v>37.897789001464844</v>
      </c>
      <c r="FB137" s="79">
        <v>37.492210388183594</v>
      </c>
      <c r="FC137" s="79">
        <v>37.494228363037109</v>
      </c>
      <c r="FD137" s="79">
        <v>38.218692779541016</v>
      </c>
      <c r="FE137" s="79">
        <v>44.177253723144531</v>
      </c>
      <c r="FF137" s="79">
        <v>47.819896697998047</v>
      </c>
      <c r="FG137" s="79">
        <v>50.662338256835938</v>
      </c>
      <c r="FH137" s="79">
        <v>53.349834442138672</v>
      </c>
      <c r="FI137" s="79">
        <v>54.327144622802734</v>
      </c>
      <c r="FJ137" s="79">
        <v>55.945945739746094</v>
      </c>
      <c r="FK137" s="79">
        <v>57.025012969970703</v>
      </c>
      <c r="FL137" s="79">
        <v>56.765060424804688</v>
      </c>
      <c r="FM137" s="79">
        <v>54.628917694091797</v>
      </c>
      <c r="FN137" s="79">
        <v>50.680225372314453</v>
      </c>
      <c r="FO137" s="79">
        <v>48.743717193603516</v>
      </c>
      <c r="FP137" s="79">
        <v>46.990852355957031</v>
      </c>
      <c r="FQ137" s="79">
        <v>46.002021789550781</v>
      </c>
      <c r="FR137" s="79">
        <v>45.251365661621094</v>
      </c>
      <c r="FS137" s="79">
        <v>43.101902008056641</v>
      </c>
      <c r="FT137" s="79">
        <v>42.125259399414063</v>
      </c>
      <c r="FU137" s="79">
        <v>0.53139185905456543</v>
      </c>
      <c r="FV137" s="79">
        <v>0.62940388917922974</v>
      </c>
      <c r="FW137" s="79">
        <v>0.5386846661567688</v>
      </c>
      <c r="FX137" s="79">
        <v>907</v>
      </c>
      <c r="FY137" s="79">
        <v>1</v>
      </c>
      <c r="FZ137" s="41"/>
      <c r="GA137" s="34"/>
      <c r="GB137" s="34"/>
    </row>
    <row r="138" spans="1:184" x14ac:dyDescent="0.25">
      <c r="A138" t="s">
        <v>186</v>
      </c>
      <c r="B138" t="s">
        <v>236</v>
      </c>
      <c r="C138" t="s">
        <v>2</v>
      </c>
      <c r="D138" t="s">
        <v>203</v>
      </c>
      <c r="E138" t="s">
        <v>239</v>
      </c>
      <c r="F138" t="s">
        <v>179</v>
      </c>
      <c r="G138" t="s">
        <v>1</v>
      </c>
      <c r="H138" s="79">
        <v>1008</v>
      </c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  <c r="AU138" s="79"/>
      <c r="AV138" s="79"/>
      <c r="AW138" s="79"/>
      <c r="AX138" s="79"/>
      <c r="AY138" s="79"/>
      <c r="AZ138" s="79"/>
      <c r="BA138" s="79"/>
      <c r="BB138" s="79"/>
      <c r="BC138" s="79"/>
      <c r="BD138" s="79"/>
      <c r="BE138" s="79"/>
      <c r="BF138" s="79"/>
      <c r="BG138" s="79"/>
      <c r="BH138" s="79"/>
      <c r="BI138" s="79"/>
      <c r="BJ138" s="79"/>
      <c r="BK138" s="79"/>
      <c r="BL138" s="79"/>
      <c r="BM138" s="79"/>
      <c r="BN138" s="79"/>
      <c r="BO138" s="79"/>
      <c r="BP138" s="79"/>
      <c r="BQ138" s="79"/>
      <c r="BR138" s="79"/>
      <c r="BS138" s="79"/>
      <c r="BT138" s="79"/>
      <c r="BU138" s="79"/>
      <c r="BV138" s="79"/>
      <c r="BW138" s="79"/>
      <c r="BX138" s="79"/>
      <c r="BY138" s="79"/>
      <c r="BZ138" s="79"/>
      <c r="CA138" s="79"/>
      <c r="CB138" s="79"/>
      <c r="CC138" s="79"/>
      <c r="CD138" s="79"/>
      <c r="CE138" s="79"/>
      <c r="CF138" s="79"/>
      <c r="CG138" s="79"/>
      <c r="CH138" s="79"/>
      <c r="CI138" s="79"/>
      <c r="CJ138" s="79"/>
      <c r="CK138" s="79"/>
      <c r="CL138" s="79"/>
      <c r="CM138" s="79"/>
      <c r="CN138" s="79"/>
      <c r="CO138" s="79"/>
      <c r="CP138" s="79"/>
      <c r="CQ138" s="79"/>
      <c r="CR138" s="79"/>
      <c r="CS138" s="79"/>
      <c r="CT138" s="79"/>
      <c r="CU138" s="79"/>
      <c r="CV138" s="79"/>
      <c r="CW138" s="79"/>
      <c r="CX138" s="79"/>
      <c r="CY138" s="79"/>
      <c r="CZ138" s="79"/>
      <c r="DA138" s="79"/>
      <c r="DB138" s="79"/>
      <c r="DC138" s="79"/>
      <c r="DD138" s="79"/>
      <c r="DE138" s="79"/>
      <c r="DF138" s="79"/>
      <c r="DG138" s="79"/>
      <c r="DH138" s="79"/>
      <c r="DI138" s="79"/>
      <c r="DJ138" s="79"/>
      <c r="DK138" s="79"/>
      <c r="DL138" s="79"/>
      <c r="DM138" s="79"/>
      <c r="DN138" s="79"/>
      <c r="DO138" s="79"/>
      <c r="DP138" s="79"/>
      <c r="DQ138" s="79"/>
      <c r="DR138" s="79"/>
      <c r="DS138" s="79"/>
      <c r="DT138" s="79"/>
      <c r="DU138" s="79"/>
      <c r="DV138" s="79"/>
      <c r="DW138" s="79"/>
      <c r="DX138" s="79"/>
      <c r="DY138" s="79"/>
      <c r="DZ138" s="79"/>
      <c r="EA138" s="79"/>
      <c r="EB138" s="79"/>
      <c r="EC138" s="79"/>
      <c r="ED138" s="79"/>
      <c r="EE138" s="79"/>
      <c r="EF138" s="79"/>
      <c r="EG138" s="79"/>
      <c r="EH138" s="79"/>
      <c r="EI138" s="79"/>
      <c r="EJ138" s="79"/>
      <c r="EK138" s="79"/>
      <c r="EL138" s="79"/>
      <c r="EM138" s="79"/>
      <c r="EN138" s="79"/>
      <c r="EO138" s="79"/>
      <c r="EP138" s="79"/>
      <c r="EQ138" s="79"/>
      <c r="ER138" s="79"/>
      <c r="ES138" s="79"/>
      <c r="ET138" s="79"/>
      <c r="EU138" s="79"/>
      <c r="EV138" s="79"/>
      <c r="EW138" s="79"/>
      <c r="EX138" s="79"/>
      <c r="EY138" s="79"/>
      <c r="EZ138" s="79"/>
      <c r="FA138" s="79"/>
      <c r="FB138" s="79"/>
      <c r="FC138" s="79"/>
      <c r="FD138" s="79"/>
      <c r="FE138" s="79"/>
      <c r="FF138" s="79"/>
      <c r="FG138" s="79"/>
      <c r="FH138" s="79"/>
      <c r="FI138" s="79"/>
      <c r="FJ138" s="79"/>
      <c r="FK138" s="79"/>
      <c r="FL138" s="79"/>
      <c r="FM138" s="79"/>
      <c r="FN138" s="79"/>
      <c r="FO138" s="79"/>
      <c r="FP138" s="79"/>
      <c r="FQ138" s="79"/>
      <c r="FR138" s="79"/>
      <c r="FS138" s="79"/>
      <c r="FT138" s="79"/>
      <c r="FU138" s="79"/>
      <c r="FV138" s="79"/>
      <c r="FW138" s="79"/>
      <c r="FX138" s="79">
        <v>11</v>
      </c>
      <c r="FY138" s="79">
        <v>0</v>
      </c>
      <c r="FZ138" s="41"/>
      <c r="GA138" s="34"/>
      <c r="GB138" s="34"/>
    </row>
    <row r="139" spans="1:184" x14ac:dyDescent="0.25">
      <c r="A139" t="s">
        <v>186</v>
      </c>
      <c r="B139" t="s">
        <v>236</v>
      </c>
      <c r="C139" t="s">
        <v>2</v>
      </c>
      <c r="D139" t="s">
        <v>203</v>
      </c>
      <c r="E139" t="s">
        <v>239</v>
      </c>
      <c r="F139" t="s">
        <v>180</v>
      </c>
      <c r="G139" t="s">
        <v>1</v>
      </c>
      <c r="H139" s="79">
        <v>487</v>
      </c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79"/>
      <c r="AZ139" s="79"/>
      <c r="BA139" s="79"/>
      <c r="BB139" s="79"/>
      <c r="BC139" s="79"/>
      <c r="BD139" s="79"/>
      <c r="BE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  <c r="BP139" s="79"/>
      <c r="BQ139" s="79"/>
      <c r="BR139" s="79"/>
      <c r="BS139" s="79"/>
      <c r="BT139" s="79"/>
      <c r="BU139" s="79"/>
      <c r="BV139" s="79"/>
      <c r="BW139" s="79"/>
      <c r="BX139" s="79"/>
      <c r="BY139" s="79"/>
      <c r="BZ139" s="79"/>
      <c r="CA139" s="79"/>
      <c r="CB139" s="79"/>
      <c r="CC139" s="79"/>
      <c r="CD139" s="79"/>
      <c r="CE139" s="79"/>
      <c r="CF139" s="79"/>
      <c r="CG139" s="79"/>
      <c r="CH139" s="79"/>
      <c r="CI139" s="79"/>
      <c r="CJ139" s="79"/>
      <c r="CK139" s="79"/>
      <c r="CL139" s="79"/>
      <c r="CM139" s="79"/>
      <c r="CN139" s="79"/>
      <c r="CO139" s="79"/>
      <c r="CP139" s="79"/>
      <c r="CQ139" s="79"/>
      <c r="CR139" s="79"/>
      <c r="CS139" s="79"/>
      <c r="CT139" s="79"/>
      <c r="CU139" s="79"/>
      <c r="CV139" s="79"/>
      <c r="CW139" s="79"/>
      <c r="CX139" s="79"/>
      <c r="CY139" s="79"/>
      <c r="CZ139" s="79"/>
      <c r="DA139" s="79"/>
      <c r="DB139" s="79"/>
      <c r="DC139" s="79"/>
      <c r="DD139" s="79"/>
      <c r="DE139" s="79"/>
      <c r="DF139" s="79"/>
      <c r="DG139" s="79"/>
      <c r="DH139" s="79"/>
      <c r="DI139" s="79"/>
      <c r="DJ139" s="79"/>
      <c r="DK139" s="79"/>
      <c r="DL139" s="79"/>
      <c r="DM139" s="79"/>
      <c r="DN139" s="79"/>
      <c r="DO139" s="79"/>
      <c r="DP139" s="79"/>
      <c r="DQ139" s="79"/>
      <c r="DR139" s="79"/>
      <c r="DS139" s="79"/>
      <c r="DT139" s="79"/>
      <c r="DU139" s="79"/>
      <c r="DV139" s="79"/>
      <c r="DW139" s="79"/>
      <c r="DX139" s="79"/>
      <c r="DY139" s="79"/>
      <c r="DZ139" s="79"/>
      <c r="EA139" s="79"/>
      <c r="EB139" s="79"/>
      <c r="EC139" s="79"/>
      <c r="ED139" s="79"/>
      <c r="EE139" s="79"/>
      <c r="EF139" s="79"/>
      <c r="EG139" s="79"/>
      <c r="EH139" s="79"/>
      <c r="EI139" s="79"/>
      <c r="EJ139" s="79"/>
      <c r="EK139" s="79"/>
      <c r="EL139" s="79"/>
      <c r="EM139" s="79"/>
      <c r="EN139" s="79"/>
      <c r="EO139" s="79"/>
      <c r="EP139" s="79"/>
      <c r="EQ139" s="79"/>
      <c r="ER139" s="79"/>
      <c r="ES139" s="79"/>
      <c r="ET139" s="79"/>
      <c r="EU139" s="79"/>
      <c r="EV139" s="79"/>
      <c r="EW139" s="79"/>
      <c r="EX139" s="79"/>
      <c r="EY139" s="79"/>
      <c r="EZ139" s="79"/>
      <c r="FA139" s="79"/>
      <c r="FB139" s="79"/>
      <c r="FC139" s="79"/>
      <c r="FD139" s="79"/>
      <c r="FE139" s="79"/>
      <c r="FF139" s="79"/>
      <c r="FG139" s="79"/>
      <c r="FH139" s="79"/>
      <c r="FI139" s="79"/>
      <c r="FJ139" s="79"/>
      <c r="FK139" s="79"/>
      <c r="FL139" s="79"/>
      <c r="FM139" s="79"/>
      <c r="FN139" s="79"/>
      <c r="FO139" s="79"/>
      <c r="FP139" s="79"/>
      <c r="FQ139" s="79"/>
      <c r="FR139" s="79"/>
      <c r="FS139" s="79"/>
      <c r="FT139" s="79"/>
      <c r="FU139" s="79"/>
      <c r="FV139" s="79"/>
      <c r="FW139" s="79"/>
      <c r="FX139" s="79">
        <v>28</v>
      </c>
      <c r="FY139" s="79">
        <v>0</v>
      </c>
      <c r="FZ139" s="41"/>
      <c r="GA139" s="34"/>
      <c r="GB139" s="34"/>
    </row>
    <row r="140" spans="1:184" x14ac:dyDescent="0.25">
      <c r="A140" t="s">
        <v>186</v>
      </c>
      <c r="B140" t="s">
        <v>236</v>
      </c>
      <c r="C140" t="s">
        <v>2</v>
      </c>
      <c r="D140" t="s">
        <v>203</v>
      </c>
      <c r="E140" t="s">
        <v>239</v>
      </c>
      <c r="F140" t="s">
        <v>181</v>
      </c>
      <c r="G140" t="s">
        <v>1</v>
      </c>
      <c r="H140" s="79">
        <v>234</v>
      </c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  <c r="AU140" s="79"/>
      <c r="AV140" s="79"/>
      <c r="AW140" s="79"/>
      <c r="AX140" s="79"/>
      <c r="AY140" s="79"/>
      <c r="AZ140" s="79"/>
      <c r="BA140" s="79"/>
      <c r="BB140" s="79"/>
      <c r="BC140" s="79"/>
      <c r="BD140" s="79"/>
      <c r="BE140" s="79"/>
      <c r="BF140" s="79"/>
      <c r="BG140" s="79"/>
      <c r="BH140" s="79"/>
      <c r="BI140" s="79"/>
      <c r="BJ140" s="79"/>
      <c r="BK140" s="79"/>
      <c r="BL140" s="79"/>
      <c r="BM140" s="79"/>
      <c r="BN140" s="79"/>
      <c r="BO140" s="79"/>
      <c r="BP140" s="79"/>
      <c r="BQ140" s="79"/>
      <c r="BR140" s="79"/>
      <c r="BS140" s="79"/>
      <c r="BT140" s="79"/>
      <c r="BU140" s="79"/>
      <c r="BV140" s="79"/>
      <c r="BW140" s="79"/>
      <c r="BX140" s="79"/>
      <c r="BY140" s="79"/>
      <c r="BZ140" s="79"/>
      <c r="CA140" s="79"/>
      <c r="CB140" s="79"/>
      <c r="CC140" s="79"/>
      <c r="CD140" s="79"/>
      <c r="CE140" s="79"/>
      <c r="CF140" s="79"/>
      <c r="CG140" s="79"/>
      <c r="CH140" s="79"/>
      <c r="CI140" s="79"/>
      <c r="CJ140" s="79"/>
      <c r="CK140" s="79"/>
      <c r="CL140" s="79"/>
      <c r="CM140" s="79"/>
      <c r="CN140" s="79"/>
      <c r="CO140" s="79"/>
      <c r="CP140" s="79"/>
      <c r="CQ140" s="79"/>
      <c r="CR140" s="79"/>
      <c r="CS140" s="79"/>
      <c r="CT140" s="79"/>
      <c r="CU140" s="79"/>
      <c r="CV140" s="79"/>
      <c r="CW140" s="79"/>
      <c r="CX140" s="79"/>
      <c r="CY140" s="79"/>
      <c r="CZ140" s="79"/>
      <c r="DA140" s="79"/>
      <c r="DB140" s="79"/>
      <c r="DC140" s="79"/>
      <c r="DD140" s="79"/>
      <c r="DE140" s="79"/>
      <c r="DF140" s="79"/>
      <c r="DG140" s="79"/>
      <c r="DH140" s="79"/>
      <c r="DI140" s="79"/>
      <c r="DJ140" s="79"/>
      <c r="DK140" s="79"/>
      <c r="DL140" s="79"/>
      <c r="DM140" s="79"/>
      <c r="DN140" s="79"/>
      <c r="DO140" s="79"/>
      <c r="DP140" s="79"/>
      <c r="DQ140" s="79"/>
      <c r="DR140" s="79"/>
      <c r="DS140" s="79"/>
      <c r="DT140" s="79"/>
      <c r="DU140" s="79"/>
      <c r="DV140" s="79"/>
      <c r="DW140" s="79"/>
      <c r="DX140" s="79"/>
      <c r="DY140" s="79"/>
      <c r="DZ140" s="79"/>
      <c r="EA140" s="79"/>
      <c r="EB140" s="79"/>
      <c r="EC140" s="79"/>
      <c r="ED140" s="79"/>
      <c r="EE140" s="79"/>
      <c r="EF140" s="79"/>
      <c r="EG140" s="79"/>
      <c r="EH140" s="79"/>
      <c r="EI140" s="79"/>
      <c r="EJ140" s="79"/>
      <c r="EK140" s="79"/>
      <c r="EL140" s="79"/>
      <c r="EM140" s="79"/>
      <c r="EN140" s="79"/>
      <c r="EO140" s="79"/>
      <c r="EP140" s="79"/>
      <c r="EQ140" s="79"/>
      <c r="ER140" s="79"/>
      <c r="ES140" s="79"/>
      <c r="ET140" s="79"/>
      <c r="EU140" s="79"/>
      <c r="EV140" s="79"/>
      <c r="EW140" s="79"/>
      <c r="EX140" s="79"/>
      <c r="EY140" s="79"/>
      <c r="EZ140" s="79"/>
      <c r="FA140" s="79"/>
      <c r="FB140" s="79"/>
      <c r="FC140" s="79"/>
      <c r="FD140" s="79"/>
      <c r="FE140" s="79"/>
      <c r="FF140" s="79"/>
      <c r="FG140" s="79"/>
      <c r="FH140" s="79"/>
      <c r="FI140" s="79"/>
      <c r="FJ140" s="79"/>
      <c r="FK140" s="79"/>
      <c r="FL140" s="79"/>
      <c r="FM140" s="79"/>
      <c r="FN140" s="79"/>
      <c r="FO140" s="79"/>
      <c r="FP140" s="79"/>
      <c r="FQ140" s="79"/>
      <c r="FR140" s="79"/>
      <c r="FS140" s="79"/>
      <c r="FT140" s="79"/>
      <c r="FU140" s="79"/>
      <c r="FV140" s="79"/>
      <c r="FW140" s="79"/>
      <c r="FX140" s="79">
        <v>2</v>
      </c>
      <c r="FY140" s="79">
        <v>0</v>
      </c>
      <c r="FZ140" s="41"/>
      <c r="GA140" s="34"/>
      <c r="GB140" s="34"/>
    </row>
    <row r="141" spans="1:184" x14ac:dyDescent="0.25">
      <c r="A141" t="s">
        <v>186</v>
      </c>
      <c r="B141" t="s">
        <v>236</v>
      </c>
      <c r="C141" t="s">
        <v>2</v>
      </c>
      <c r="D141" t="s">
        <v>203</v>
      </c>
      <c r="E141" t="s">
        <v>239</v>
      </c>
      <c r="F141" t="s">
        <v>182</v>
      </c>
      <c r="G141" t="s">
        <v>1</v>
      </c>
      <c r="H141" s="79">
        <v>2439</v>
      </c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  <c r="AU141" s="79"/>
      <c r="AV141" s="79"/>
      <c r="AW141" s="79"/>
      <c r="AX141" s="79"/>
      <c r="AY141" s="79"/>
      <c r="AZ141" s="79"/>
      <c r="BA141" s="79"/>
      <c r="BB141" s="79"/>
      <c r="BC141" s="79"/>
      <c r="BD141" s="79"/>
      <c r="BE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  <c r="BP141" s="79"/>
      <c r="BQ141" s="79"/>
      <c r="BR141" s="79"/>
      <c r="BS141" s="79"/>
      <c r="BT141" s="79"/>
      <c r="BU141" s="79"/>
      <c r="BV141" s="79"/>
      <c r="BW141" s="79"/>
      <c r="BX141" s="79"/>
      <c r="BY141" s="79"/>
      <c r="BZ141" s="79"/>
      <c r="CA141" s="79"/>
      <c r="CB141" s="79"/>
      <c r="CC141" s="79"/>
      <c r="CD141" s="79"/>
      <c r="CE141" s="79"/>
      <c r="CF141" s="79"/>
      <c r="CG141" s="79"/>
      <c r="CH141" s="79"/>
      <c r="CI141" s="79"/>
      <c r="CJ141" s="79"/>
      <c r="CK141" s="79"/>
      <c r="CL141" s="79"/>
      <c r="CM141" s="79"/>
      <c r="CN141" s="79"/>
      <c r="CO141" s="79"/>
      <c r="CP141" s="79"/>
      <c r="CQ141" s="79"/>
      <c r="CR141" s="79"/>
      <c r="CS141" s="79"/>
      <c r="CT141" s="79"/>
      <c r="CU141" s="79"/>
      <c r="CV141" s="79"/>
      <c r="CW141" s="79"/>
      <c r="CX141" s="79"/>
      <c r="CY141" s="79"/>
      <c r="CZ141" s="79"/>
      <c r="DA141" s="79"/>
      <c r="DB141" s="79"/>
      <c r="DC141" s="79"/>
      <c r="DD141" s="79"/>
      <c r="DE141" s="79"/>
      <c r="DF141" s="79"/>
      <c r="DG141" s="79"/>
      <c r="DH141" s="79"/>
      <c r="DI141" s="79"/>
      <c r="DJ141" s="79"/>
      <c r="DK141" s="79"/>
      <c r="DL141" s="79"/>
      <c r="DM141" s="79"/>
      <c r="DN141" s="79"/>
      <c r="DO141" s="79"/>
      <c r="DP141" s="79"/>
      <c r="DQ141" s="79"/>
      <c r="DR141" s="79"/>
      <c r="DS141" s="79"/>
      <c r="DT141" s="79"/>
      <c r="DU141" s="79"/>
      <c r="DV141" s="79"/>
      <c r="DW141" s="79"/>
      <c r="DX141" s="79"/>
      <c r="DY141" s="79"/>
      <c r="DZ141" s="79"/>
      <c r="EA141" s="79"/>
      <c r="EB141" s="79"/>
      <c r="EC141" s="79"/>
      <c r="ED141" s="79"/>
      <c r="EE141" s="79"/>
      <c r="EF141" s="79"/>
      <c r="EG141" s="79"/>
      <c r="EH141" s="79"/>
      <c r="EI141" s="79"/>
      <c r="EJ141" s="79"/>
      <c r="EK141" s="79"/>
      <c r="EL141" s="79"/>
      <c r="EM141" s="79"/>
      <c r="EN141" s="79"/>
      <c r="EO141" s="79"/>
      <c r="EP141" s="79"/>
      <c r="EQ141" s="79"/>
      <c r="ER141" s="79"/>
      <c r="ES141" s="79"/>
      <c r="ET141" s="79"/>
      <c r="EU141" s="79"/>
      <c r="EV141" s="79"/>
      <c r="EW141" s="79"/>
      <c r="EX141" s="79"/>
      <c r="EY141" s="79"/>
      <c r="EZ141" s="79"/>
      <c r="FA141" s="79"/>
      <c r="FB141" s="79"/>
      <c r="FC141" s="79"/>
      <c r="FD141" s="79"/>
      <c r="FE141" s="79"/>
      <c r="FF141" s="79"/>
      <c r="FG141" s="79"/>
      <c r="FH141" s="79"/>
      <c r="FI141" s="79"/>
      <c r="FJ141" s="79"/>
      <c r="FK141" s="79"/>
      <c r="FL141" s="79"/>
      <c r="FM141" s="79"/>
      <c r="FN141" s="79"/>
      <c r="FO141" s="79"/>
      <c r="FP141" s="79"/>
      <c r="FQ141" s="79"/>
      <c r="FR141" s="79"/>
      <c r="FS141" s="79"/>
      <c r="FT141" s="79"/>
      <c r="FU141" s="79"/>
      <c r="FV141" s="79"/>
      <c r="FW141" s="79"/>
      <c r="FX141" s="79">
        <v>82</v>
      </c>
      <c r="FY141" s="79">
        <v>0</v>
      </c>
      <c r="FZ141" s="41"/>
      <c r="GA141" s="34"/>
      <c r="GB141" s="34"/>
    </row>
    <row r="142" spans="1:184" x14ac:dyDescent="0.25">
      <c r="A142" t="s">
        <v>186</v>
      </c>
      <c r="B142" t="s">
        <v>236</v>
      </c>
      <c r="C142" t="s">
        <v>2</v>
      </c>
      <c r="D142" t="s">
        <v>203</v>
      </c>
      <c r="E142" t="s">
        <v>239</v>
      </c>
      <c r="F142" t="s">
        <v>183</v>
      </c>
      <c r="G142" t="s">
        <v>1</v>
      </c>
      <c r="H142" s="79">
        <v>2182</v>
      </c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  <c r="AU142" s="79"/>
      <c r="AV142" s="79"/>
      <c r="AW142" s="79"/>
      <c r="AX142" s="79"/>
      <c r="AY142" s="79"/>
      <c r="AZ142" s="79"/>
      <c r="BA142" s="79"/>
      <c r="BB142" s="79"/>
      <c r="BC142" s="79"/>
      <c r="BD142" s="79"/>
      <c r="BE142" s="79"/>
      <c r="BF142" s="79"/>
      <c r="BG142" s="79"/>
      <c r="BH142" s="79"/>
      <c r="BI142" s="79"/>
      <c r="BJ142" s="79"/>
      <c r="BK142" s="79"/>
      <c r="BL142" s="79"/>
      <c r="BM142" s="79"/>
      <c r="BN142" s="79"/>
      <c r="BO142" s="79"/>
      <c r="BP142" s="79"/>
      <c r="BQ142" s="79"/>
      <c r="BR142" s="79"/>
      <c r="BS142" s="79"/>
      <c r="BT142" s="79"/>
      <c r="BU142" s="79"/>
      <c r="BV142" s="79"/>
      <c r="BW142" s="79"/>
      <c r="BX142" s="79"/>
      <c r="BY142" s="79"/>
      <c r="BZ142" s="79"/>
      <c r="CA142" s="79"/>
      <c r="CB142" s="79"/>
      <c r="CC142" s="79"/>
      <c r="CD142" s="79"/>
      <c r="CE142" s="79"/>
      <c r="CF142" s="79"/>
      <c r="CG142" s="79"/>
      <c r="CH142" s="79"/>
      <c r="CI142" s="79"/>
      <c r="CJ142" s="79"/>
      <c r="CK142" s="79"/>
      <c r="CL142" s="79"/>
      <c r="CM142" s="79"/>
      <c r="CN142" s="79"/>
      <c r="CO142" s="79"/>
      <c r="CP142" s="79"/>
      <c r="CQ142" s="79"/>
      <c r="CR142" s="79"/>
      <c r="CS142" s="79"/>
      <c r="CT142" s="79"/>
      <c r="CU142" s="79"/>
      <c r="CV142" s="79"/>
      <c r="CW142" s="79"/>
      <c r="CX142" s="79"/>
      <c r="CY142" s="79"/>
      <c r="CZ142" s="79"/>
      <c r="DA142" s="79"/>
      <c r="DB142" s="79"/>
      <c r="DC142" s="79"/>
      <c r="DD142" s="79"/>
      <c r="DE142" s="79"/>
      <c r="DF142" s="79"/>
      <c r="DG142" s="79"/>
      <c r="DH142" s="79"/>
      <c r="DI142" s="79"/>
      <c r="DJ142" s="79"/>
      <c r="DK142" s="79"/>
      <c r="DL142" s="79"/>
      <c r="DM142" s="79"/>
      <c r="DN142" s="79"/>
      <c r="DO142" s="79"/>
      <c r="DP142" s="79"/>
      <c r="DQ142" s="79"/>
      <c r="DR142" s="79"/>
      <c r="DS142" s="79"/>
      <c r="DT142" s="79"/>
      <c r="DU142" s="79"/>
      <c r="DV142" s="79"/>
      <c r="DW142" s="79"/>
      <c r="DX142" s="79"/>
      <c r="DY142" s="79"/>
      <c r="DZ142" s="79"/>
      <c r="EA142" s="79"/>
      <c r="EB142" s="79"/>
      <c r="EC142" s="79"/>
      <c r="ED142" s="79"/>
      <c r="EE142" s="79"/>
      <c r="EF142" s="79"/>
      <c r="EG142" s="79"/>
      <c r="EH142" s="79"/>
      <c r="EI142" s="79"/>
      <c r="EJ142" s="79"/>
      <c r="EK142" s="79"/>
      <c r="EL142" s="79"/>
      <c r="EM142" s="79"/>
      <c r="EN142" s="79"/>
      <c r="EO142" s="79"/>
      <c r="EP142" s="79"/>
      <c r="EQ142" s="79"/>
      <c r="ER142" s="79"/>
      <c r="ES142" s="79"/>
      <c r="ET142" s="79"/>
      <c r="EU142" s="79"/>
      <c r="EV142" s="79"/>
      <c r="EW142" s="79"/>
      <c r="EX142" s="79"/>
      <c r="EY142" s="79"/>
      <c r="EZ142" s="79"/>
      <c r="FA142" s="79"/>
      <c r="FB142" s="79"/>
      <c r="FC142" s="79"/>
      <c r="FD142" s="79"/>
      <c r="FE142" s="79"/>
      <c r="FF142" s="79"/>
      <c r="FG142" s="79"/>
      <c r="FH142" s="79"/>
      <c r="FI142" s="79"/>
      <c r="FJ142" s="79"/>
      <c r="FK142" s="79"/>
      <c r="FL142" s="79"/>
      <c r="FM142" s="79"/>
      <c r="FN142" s="79"/>
      <c r="FO142" s="79"/>
      <c r="FP142" s="79"/>
      <c r="FQ142" s="79"/>
      <c r="FR142" s="79"/>
      <c r="FS142" s="79"/>
      <c r="FT142" s="79"/>
      <c r="FU142" s="79"/>
      <c r="FV142" s="79"/>
      <c r="FW142" s="79"/>
      <c r="FX142" s="79">
        <v>55</v>
      </c>
      <c r="FY142" s="79">
        <v>0</v>
      </c>
      <c r="FZ142" s="41"/>
      <c r="GA142" s="34"/>
      <c r="GB142" s="34"/>
    </row>
    <row r="143" spans="1:184" x14ac:dyDescent="0.25">
      <c r="A143" t="s">
        <v>186</v>
      </c>
      <c r="B143" t="s">
        <v>236</v>
      </c>
      <c r="C143" t="s">
        <v>2</v>
      </c>
      <c r="D143" t="s">
        <v>203</v>
      </c>
      <c r="E143" t="s">
        <v>239</v>
      </c>
      <c r="F143" t="s">
        <v>184</v>
      </c>
      <c r="G143" t="s">
        <v>1</v>
      </c>
      <c r="H143" s="79">
        <v>1285</v>
      </c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  <c r="AU143" s="79"/>
      <c r="AV143" s="79"/>
      <c r="AW143" s="79"/>
      <c r="AX143" s="79"/>
      <c r="AY143" s="79"/>
      <c r="AZ143" s="79"/>
      <c r="BA143" s="79"/>
      <c r="BB143" s="79"/>
      <c r="BC143" s="79"/>
      <c r="BD143" s="79"/>
      <c r="BE143" s="79"/>
      <c r="BF143" s="79"/>
      <c r="BG143" s="79"/>
      <c r="BH143" s="79"/>
      <c r="BI143" s="79"/>
      <c r="BJ143" s="79"/>
      <c r="BK143" s="79"/>
      <c r="BL143" s="79"/>
      <c r="BM143" s="79"/>
      <c r="BN143" s="79"/>
      <c r="BO143" s="79"/>
      <c r="BP143" s="79"/>
      <c r="BQ143" s="79"/>
      <c r="BR143" s="79"/>
      <c r="BS143" s="79"/>
      <c r="BT143" s="79"/>
      <c r="BU143" s="79"/>
      <c r="BV143" s="79"/>
      <c r="BW143" s="79"/>
      <c r="BX143" s="79"/>
      <c r="BY143" s="79"/>
      <c r="BZ143" s="79"/>
      <c r="CA143" s="79"/>
      <c r="CB143" s="79"/>
      <c r="CC143" s="79"/>
      <c r="CD143" s="79"/>
      <c r="CE143" s="79"/>
      <c r="CF143" s="79"/>
      <c r="CG143" s="79"/>
      <c r="CH143" s="79"/>
      <c r="CI143" s="79"/>
      <c r="CJ143" s="79"/>
      <c r="CK143" s="79"/>
      <c r="CL143" s="79"/>
      <c r="CM143" s="79"/>
      <c r="CN143" s="79"/>
      <c r="CO143" s="79"/>
      <c r="CP143" s="79"/>
      <c r="CQ143" s="79"/>
      <c r="CR143" s="79"/>
      <c r="CS143" s="79"/>
      <c r="CT143" s="79"/>
      <c r="CU143" s="79"/>
      <c r="CV143" s="79"/>
      <c r="CW143" s="79"/>
      <c r="CX143" s="79"/>
      <c r="CY143" s="79"/>
      <c r="CZ143" s="79"/>
      <c r="DA143" s="79"/>
      <c r="DB143" s="79"/>
      <c r="DC143" s="79"/>
      <c r="DD143" s="79"/>
      <c r="DE143" s="79"/>
      <c r="DF143" s="79"/>
      <c r="DG143" s="79"/>
      <c r="DH143" s="79"/>
      <c r="DI143" s="79"/>
      <c r="DJ143" s="79"/>
      <c r="DK143" s="79"/>
      <c r="DL143" s="79"/>
      <c r="DM143" s="79"/>
      <c r="DN143" s="79"/>
      <c r="DO143" s="79"/>
      <c r="DP143" s="79"/>
      <c r="DQ143" s="79"/>
      <c r="DR143" s="79"/>
      <c r="DS143" s="79"/>
      <c r="DT143" s="79"/>
      <c r="DU143" s="79"/>
      <c r="DV143" s="79"/>
      <c r="DW143" s="79"/>
      <c r="DX143" s="79"/>
      <c r="DY143" s="79"/>
      <c r="DZ143" s="79"/>
      <c r="EA143" s="79"/>
      <c r="EB143" s="79"/>
      <c r="EC143" s="79"/>
      <c r="ED143" s="79"/>
      <c r="EE143" s="79"/>
      <c r="EF143" s="79"/>
      <c r="EG143" s="79"/>
      <c r="EH143" s="79"/>
      <c r="EI143" s="79"/>
      <c r="EJ143" s="79"/>
      <c r="EK143" s="79"/>
      <c r="EL143" s="79"/>
      <c r="EM143" s="79"/>
      <c r="EN143" s="79"/>
      <c r="EO143" s="79"/>
      <c r="EP143" s="79"/>
      <c r="EQ143" s="79"/>
      <c r="ER143" s="79"/>
      <c r="ES143" s="79"/>
      <c r="ET143" s="79"/>
      <c r="EU143" s="79"/>
      <c r="EV143" s="79"/>
      <c r="EW143" s="79"/>
      <c r="EX143" s="79"/>
      <c r="EY143" s="79"/>
      <c r="EZ143" s="79"/>
      <c r="FA143" s="79"/>
      <c r="FB143" s="79"/>
      <c r="FC143" s="79"/>
      <c r="FD143" s="79"/>
      <c r="FE143" s="79"/>
      <c r="FF143" s="79"/>
      <c r="FG143" s="79"/>
      <c r="FH143" s="79"/>
      <c r="FI143" s="79"/>
      <c r="FJ143" s="79"/>
      <c r="FK143" s="79"/>
      <c r="FL143" s="79"/>
      <c r="FM143" s="79"/>
      <c r="FN143" s="79"/>
      <c r="FO143" s="79"/>
      <c r="FP143" s="79"/>
      <c r="FQ143" s="79"/>
      <c r="FR143" s="79"/>
      <c r="FS143" s="79"/>
      <c r="FT143" s="79"/>
      <c r="FU143" s="79"/>
      <c r="FV143" s="79"/>
      <c r="FW143" s="79"/>
      <c r="FX143" s="79">
        <v>39</v>
      </c>
      <c r="FY143" s="79">
        <v>0</v>
      </c>
      <c r="FZ143" s="41"/>
      <c r="GA143" s="34"/>
      <c r="GB143" s="34"/>
    </row>
    <row r="144" spans="1:184" x14ac:dyDescent="0.25">
      <c r="A144" t="s">
        <v>186</v>
      </c>
      <c r="B144" t="s">
        <v>236</v>
      </c>
      <c r="C144" t="s">
        <v>2</v>
      </c>
      <c r="D144" t="s">
        <v>203</v>
      </c>
      <c r="E144" t="s">
        <v>239</v>
      </c>
      <c r="F144" t="s">
        <v>185</v>
      </c>
      <c r="G144" t="s">
        <v>1</v>
      </c>
      <c r="H144" s="79">
        <v>532</v>
      </c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AZ144" s="79"/>
      <c r="BA144" s="79"/>
      <c r="BB144" s="79"/>
      <c r="BC144" s="79"/>
      <c r="BD144" s="79"/>
      <c r="BE144" s="79"/>
      <c r="BF144" s="79"/>
      <c r="BG144" s="79"/>
      <c r="BH144" s="79"/>
      <c r="BI144" s="79"/>
      <c r="BJ144" s="79"/>
      <c r="BK144" s="79"/>
      <c r="BL144" s="79"/>
      <c r="BM144" s="79"/>
      <c r="BN144" s="79"/>
      <c r="BO144" s="79"/>
      <c r="BP144" s="79"/>
      <c r="BQ144" s="79"/>
      <c r="BR144" s="79"/>
      <c r="BS144" s="79"/>
      <c r="BT144" s="79"/>
      <c r="BU144" s="79"/>
      <c r="BV144" s="79"/>
      <c r="BW144" s="79"/>
      <c r="BX144" s="79"/>
      <c r="BY144" s="79"/>
      <c r="BZ144" s="79"/>
      <c r="CA144" s="79"/>
      <c r="CB144" s="79"/>
      <c r="CC144" s="79"/>
      <c r="CD144" s="79"/>
      <c r="CE144" s="79"/>
      <c r="CF144" s="79"/>
      <c r="CG144" s="79"/>
      <c r="CH144" s="79"/>
      <c r="CI144" s="79"/>
      <c r="CJ144" s="79"/>
      <c r="CK144" s="79"/>
      <c r="CL144" s="79"/>
      <c r="CM144" s="79"/>
      <c r="CN144" s="79"/>
      <c r="CO144" s="79"/>
      <c r="CP144" s="79"/>
      <c r="CQ144" s="79"/>
      <c r="CR144" s="79"/>
      <c r="CS144" s="79"/>
      <c r="CT144" s="79"/>
      <c r="CU144" s="79"/>
      <c r="CV144" s="79"/>
      <c r="CW144" s="79"/>
      <c r="CX144" s="79"/>
      <c r="CY144" s="79"/>
      <c r="CZ144" s="79"/>
      <c r="DA144" s="79"/>
      <c r="DB144" s="79"/>
      <c r="DC144" s="79"/>
      <c r="DD144" s="79"/>
      <c r="DE144" s="79"/>
      <c r="DF144" s="79"/>
      <c r="DG144" s="79"/>
      <c r="DH144" s="79"/>
      <c r="DI144" s="79"/>
      <c r="DJ144" s="79"/>
      <c r="DK144" s="79"/>
      <c r="DL144" s="79"/>
      <c r="DM144" s="79"/>
      <c r="DN144" s="79"/>
      <c r="DO144" s="79"/>
      <c r="DP144" s="79"/>
      <c r="DQ144" s="79"/>
      <c r="DR144" s="79"/>
      <c r="DS144" s="79"/>
      <c r="DT144" s="79"/>
      <c r="DU144" s="79"/>
      <c r="DV144" s="79"/>
      <c r="DW144" s="79"/>
      <c r="DX144" s="79"/>
      <c r="DY144" s="79"/>
      <c r="DZ144" s="79"/>
      <c r="EA144" s="79"/>
      <c r="EB144" s="79"/>
      <c r="EC144" s="79"/>
      <c r="ED144" s="79"/>
      <c r="EE144" s="79"/>
      <c r="EF144" s="79"/>
      <c r="EG144" s="79"/>
      <c r="EH144" s="79"/>
      <c r="EI144" s="79"/>
      <c r="EJ144" s="79"/>
      <c r="EK144" s="79"/>
      <c r="EL144" s="79"/>
      <c r="EM144" s="79"/>
      <c r="EN144" s="79"/>
      <c r="EO144" s="79"/>
      <c r="EP144" s="79"/>
      <c r="EQ144" s="79"/>
      <c r="ER144" s="79"/>
      <c r="ES144" s="79"/>
      <c r="ET144" s="79"/>
      <c r="EU144" s="79"/>
      <c r="EV144" s="79"/>
      <c r="EW144" s="79"/>
      <c r="EX144" s="79"/>
      <c r="EY144" s="79"/>
      <c r="EZ144" s="79"/>
      <c r="FA144" s="79"/>
      <c r="FB144" s="79"/>
      <c r="FC144" s="79"/>
      <c r="FD144" s="79"/>
      <c r="FE144" s="79"/>
      <c r="FF144" s="79"/>
      <c r="FG144" s="79"/>
      <c r="FH144" s="79"/>
      <c r="FI144" s="79"/>
      <c r="FJ144" s="79"/>
      <c r="FK144" s="79"/>
      <c r="FL144" s="79"/>
      <c r="FM144" s="79"/>
      <c r="FN144" s="79"/>
      <c r="FO144" s="79"/>
      <c r="FP144" s="79"/>
      <c r="FQ144" s="79"/>
      <c r="FR144" s="79"/>
      <c r="FS144" s="79"/>
      <c r="FT144" s="79"/>
      <c r="FU144" s="79"/>
      <c r="FV144" s="79"/>
      <c r="FW144" s="79"/>
      <c r="FX144" s="79">
        <v>15</v>
      </c>
      <c r="FY144" s="79">
        <v>0</v>
      </c>
      <c r="FZ144" s="41"/>
      <c r="GA144" s="34"/>
      <c r="GB144" s="34"/>
    </row>
    <row r="145" spans="1:184" x14ac:dyDescent="0.25">
      <c r="A145" t="s">
        <v>186</v>
      </c>
      <c r="B145" t="s">
        <v>236</v>
      </c>
      <c r="C145" t="s">
        <v>2</v>
      </c>
      <c r="D145" t="s">
        <v>203</v>
      </c>
      <c r="E145" t="s">
        <v>240</v>
      </c>
      <c r="F145" t="s">
        <v>1</v>
      </c>
      <c r="G145" t="s">
        <v>198</v>
      </c>
      <c r="H145" s="79">
        <v>22264</v>
      </c>
      <c r="I145" s="79">
        <v>13.101985931396484</v>
      </c>
      <c r="J145" s="79">
        <v>11.674678802490234</v>
      </c>
      <c r="K145" s="79">
        <v>11.34995174407959</v>
      </c>
      <c r="L145" s="79">
        <v>11.1993408203125</v>
      </c>
      <c r="M145" s="79">
        <v>11.592151641845703</v>
      </c>
      <c r="N145" s="79">
        <v>12.421587944030762</v>
      </c>
      <c r="O145" s="79">
        <v>14.879874229431152</v>
      </c>
      <c r="P145" s="79">
        <v>17.276128768920898</v>
      </c>
      <c r="Q145" s="79">
        <v>15.850400924682617</v>
      </c>
      <c r="R145" s="79">
        <v>14.292435646057129</v>
      </c>
      <c r="S145" s="79">
        <v>13.619536399841309</v>
      </c>
      <c r="T145" s="79">
        <v>12.891388893127441</v>
      </c>
      <c r="U145" s="79">
        <v>12.915136337280273</v>
      </c>
      <c r="V145" s="79">
        <v>12.811569213867188</v>
      </c>
      <c r="W145" s="79">
        <v>12.492137908935547</v>
      </c>
      <c r="X145" s="79">
        <v>12.915548324584961</v>
      </c>
      <c r="Y145" s="79">
        <v>13.583333969116211</v>
      </c>
      <c r="Z145" s="79">
        <v>16.306129455566406</v>
      </c>
      <c r="AA145" s="79">
        <v>20.433877944946289</v>
      </c>
      <c r="AB145" s="79">
        <v>21.377557754516602</v>
      </c>
      <c r="AC145" s="79">
        <v>21.187831878662109</v>
      </c>
      <c r="AD145" s="79">
        <v>20.765581130981445</v>
      </c>
      <c r="AE145" s="79">
        <v>18.20063591003418</v>
      </c>
      <c r="AF145" s="79">
        <v>15.100733757019043</v>
      </c>
      <c r="AG145" s="79">
        <v>-1.8304625749588013</v>
      </c>
      <c r="AH145" s="79">
        <v>-1.5852532386779785</v>
      </c>
      <c r="AI145" s="79">
        <v>-1.6045240163803101</v>
      </c>
      <c r="AJ145" s="79">
        <v>-1.4306766986846924</v>
      </c>
      <c r="AK145" s="79">
        <v>-1.3930567502975464</v>
      </c>
      <c r="AL145" s="79">
        <v>-1.3808869123458862</v>
      </c>
      <c r="AM145" s="79">
        <v>-1.8352340459823608</v>
      </c>
      <c r="AN145" s="79">
        <v>-1.0242480039596558</v>
      </c>
      <c r="AO145" s="79">
        <v>-0.22631086409091949</v>
      </c>
      <c r="AP145" s="79">
        <v>-4.6566970646381378E-2</v>
      </c>
      <c r="AQ145" s="79">
        <v>-0.35060536861419678</v>
      </c>
      <c r="AR145" s="79">
        <v>-0.2712971568107605</v>
      </c>
      <c r="AS145" s="79">
        <v>-0.4025825560092926</v>
      </c>
      <c r="AT145" s="79">
        <v>-0.19363103806972504</v>
      </c>
      <c r="AU145" s="79">
        <v>-0.42854171991348267</v>
      </c>
      <c r="AV145" s="79">
        <v>0.13373012840747833</v>
      </c>
      <c r="AW145" s="79">
        <v>0.11354158073663712</v>
      </c>
      <c r="AX145" s="79">
        <v>-0.42023903131484985</v>
      </c>
      <c r="AY145" s="79">
        <v>0.55281805992126465</v>
      </c>
      <c r="AZ145" s="79">
        <v>-0.14771679043769836</v>
      </c>
      <c r="BA145" s="79">
        <v>-1.6804313659667969</v>
      </c>
      <c r="BB145" s="79">
        <v>-2.6099364757537842</v>
      </c>
      <c r="BC145" s="79">
        <v>-2.7649765014648438</v>
      </c>
      <c r="BD145" s="79">
        <v>-2.165825366973877</v>
      </c>
      <c r="BE145" s="79">
        <v>-1.3488730192184448</v>
      </c>
      <c r="BF145" s="79">
        <v>-1.1688399314880371</v>
      </c>
      <c r="BG145" s="79">
        <v>-1.1574569940567017</v>
      </c>
      <c r="BH145" s="79">
        <v>-0.99127793312072754</v>
      </c>
      <c r="BI145" s="79">
        <v>-0.97228020429611206</v>
      </c>
      <c r="BJ145" s="79">
        <v>-0.93873339891433716</v>
      </c>
      <c r="BK145" s="79">
        <v>-1.3533352613449097</v>
      </c>
      <c r="BL145" s="79">
        <v>-0.47741833329200745</v>
      </c>
      <c r="BM145" s="79">
        <v>0.28196832537651062</v>
      </c>
      <c r="BN145" s="79">
        <v>0.45032235980033875</v>
      </c>
      <c r="BO145" s="79">
        <v>0.20660506188869476</v>
      </c>
      <c r="BP145" s="79">
        <v>0.21541106700897217</v>
      </c>
      <c r="BQ145" s="79">
        <v>0.14472924172878265</v>
      </c>
      <c r="BR145" s="79">
        <v>0.33385768532752991</v>
      </c>
      <c r="BS145" s="79">
        <v>9.2391140758991241E-2</v>
      </c>
      <c r="BT145" s="79">
        <v>0.61878067255020142</v>
      </c>
      <c r="BU145" s="79">
        <v>0.5924229621887207</v>
      </c>
      <c r="BV145" s="79">
        <v>0.1712011843919754</v>
      </c>
      <c r="BW145" s="79">
        <v>1.2047756910324097</v>
      </c>
      <c r="BX145" s="79">
        <v>0.55618745088577271</v>
      </c>
      <c r="BY145" s="79">
        <v>-0.99898713827133179</v>
      </c>
      <c r="BZ145" s="79">
        <v>-1.8959434032440186</v>
      </c>
      <c r="CA145" s="79">
        <v>-2.0347180366516113</v>
      </c>
      <c r="CB145" s="79">
        <v>-1.6030199527740479</v>
      </c>
      <c r="CC145" s="79">
        <v>-1.0153255462646484</v>
      </c>
      <c r="CD145" s="79">
        <v>-0.88043344020843506</v>
      </c>
      <c r="CE145" s="79">
        <v>-0.8478197455406189</v>
      </c>
      <c r="CF145" s="79">
        <v>-0.68695169687271118</v>
      </c>
      <c r="CG145" s="79">
        <v>-0.68085157871246338</v>
      </c>
      <c r="CH145" s="79">
        <v>-0.63249927759170532</v>
      </c>
      <c r="CI145" s="79">
        <v>-1.0195735692977905</v>
      </c>
      <c r="CJ145" s="79">
        <v>-9.8685808479785919E-2</v>
      </c>
      <c r="CK145" s="79">
        <v>0.63400095701217651</v>
      </c>
      <c r="CL145" s="79">
        <v>0.79446637630462646</v>
      </c>
      <c r="CM145" s="79">
        <v>0.59252732992172241</v>
      </c>
      <c r="CN145" s="79">
        <v>0.55250370502471924</v>
      </c>
      <c r="CO145" s="79">
        <v>0.5237957239151001</v>
      </c>
      <c r="CP145" s="79">
        <v>0.69919478893280029</v>
      </c>
      <c r="CQ145" s="79">
        <v>0.45318764448165894</v>
      </c>
      <c r="CR145" s="79">
        <v>0.95472520589828491</v>
      </c>
      <c r="CS145" s="79">
        <v>0.92409473657608032</v>
      </c>
      <c r="CT145" s="79">
        <v>0.58083087205886841</v>
      </c>
      <c r="CU145" s="79">
        <v>1.6563194990158081</v>
      </c>
      <c r="CV145" s="79">
        <v>1.043709397315979</v>
      </c>
      <c r="CW145" s="79">
        <v>-0.52702093124389648</v>
      </c>
      <c r="CX145" s="79">
        <v>-1.401434063911438</v>
      </c>
      <c r="CY145" s="79">
        <v>-1.5289430618286133</v>
      </c>
      <c r="CZ145" s="79">
        <v>-1.2132225036621094</v>
      </c>
      <c r="DA145" s="79">
        <v>-0.68177807331085205</v>
      </c>
      <c r="DB145" s="79">
        <v>-0.59202688932418823</v>
      </c>
      <c r="DC145" s="79">
        <v>-0.53818249702453613</v>
      </c>
      <c r="DD145" s="79">
        <v>-0.38262546062469482</v>
      </c>
      <c r="DE145" s="79">
        <v>-0.38942298293113708</v>
      </c>
      <c r="DF145" s="79">
        <v>-0.3262651264667511</v>
      </c>
      <c r="DG145" s="79">
        <v>-0.68581193685531616</v>
      </c>
      <c r="DH145" s="79">
        <v>0.2800467312335968</v>
      </c>
      <c r="DI145" s="79">
        <v>0.98603355884552002</v>
      </c>
      <c r="DJ145" s="79">
        <v>1.1386103630065918</v>
      </c>
      <c r="DK145" s="79">
        <v>0.97844958305358887</v>
      </c>
      <c r="DL145" s="79">
        <v>0.88959634304046631</v>
      </c>
      <c r="DM145" s="79">
        <v>0.90286219120025635</v>
      </c>
      <c r="DN145" s="79">
        <v>1.0645319223403931</v>
      </c>
      <c r="DO145" s="79">
        <v>0.81398415565490723</v>
      </c>
      <c r="DP145" s="79">
        <v>1.2906696796417236</v>
      </c>
      <c r="DQ145" s="79">
        <v>1.2557665109634399</v>
      </c>
      <c r="DR145" s="79">
        <v>0.99046057462692261</v>
      </c>
      <c r="DS145" s="79">
        <v>2.1078634262084961</v>
      </c>
      <c r="DT145" s="79">
        <v>1.5312312841415405</v>
      </c>
      <c r="DU145" s="79">
        <v>-5.5054750293493271E-2</v>
      </c>
      <c r="DV145" s="79">
        <v>-0.90692466497421265</v>
      </c>
      <c r="DW145" s="79">
        <v>-1.0231682062149048</v>
      </c>
      <c r="DX145" s="79">
        <v>-0.82342511415481567</v>
      </c>
      <c r="DY145" s="79">
        <v>-0.20018850266933441</v>
      </c>
      <c r="DZ145" s="79">
        <v>-0.1756136566400528</v>
      </c>
      <c r="EA145" s="79">
        <v>-9.1115489602088928E-2</v>
      </c>
      <c r="EB145" s="79">
        <v>5.6773260235786438E-2</v>
      </c>
      <c r="EC145" s="79">
        <v>3.1353630125522614E-2</v>
      </c>
      <c r="ED145" s="79">
        <v>0.1158883348107338</v>
      </c>
      <c r="EE145" s="79">
        <v>-0.20391309261322021</v>
      </c>
      <c r="EF145" s="79">
        <v>0.82687634229660034</v>
      </c>
      <c r="EG145" s="79">
        <v>1.4943127632141113</v>
      </c>
      <c r="EH145" s="79">
        <v>1.6354997158050537</v>
      </c>
      <c r="EI145" s="79">
        <v>1.5356600284576416</v>
      </c>
      <c r="EJ145" s="79">
        <v>1.3763046264648438</v>
      </c>
      <c r="EK145" s="79">
        <v>1.4501739740371704</v>
      </c>
      <c r="EL145" s="79">
        <v>1.5920206308364868</v>
      </c>
      <c r="EM145" s="79">
        <v>1.3349169492721558</v>
      </c>
      <c r="EN145" s="79">
        <v>1.7757202386856079</v>
      </c>
      <c r="EO145" s="79">
        <v>1.7346478700637817</v>
      </c>
      <c r="EP145" s="79">
        <v>1.5819007158279419</v>
      </c>
      <c r="EQ145" s="79">
        <v>2.7598209381103516</v>
      </c>
      <c r="ER145" s="79">
        <v>2.235135555267334</v>
      </c>
      <c r="ES145" s="79">
        <v>0.62638944387435913</v>
      </c>
      <c r="ET145" s="79">
        <v>-0.1929316371679306</v>
      </c>
      <c r="EU145" s="79">
        <v>-0.29290956258773804</v>
      </c>
      <c r="EV145" s="79">
        <v>-0.26061958074569702</v>
      </c>
      <c r="EW145" s="79">
        <v>40.654636383056641</v>
      </c>
      <c r="EX145" s="79">
        <v>40.25701904296875</v>
      </c>
      <c r="EY145" s="79">
        <v>40.076938629150391</v>
      </c>
      <c r="EZ145" s="79">
        <v>39.934635162353516</v>
      </c>
      <c r="FA145" s="79">
        <v>39.459671020507813</v>
      </c>
      <c r="FB145" s="79">
        <v>40.228858947753906</v>
      </c>
      <c r="FC145" s="79">
        <v>40.995574951171875</v>
      </c>
      <c r="FD145" s="79">
        <v>41.832168579101563</v>
      </c>
      <c r="FE145" s="79">
        <v>44.106819152832031</v>
      </c>
      <c r="FF145" s="79">
        <v>45.930767059326172</v>
      </c>
      <c r="FG145" s="79">
        <v>47.739200592041016</v>
      </c>
      <c r="FH145" s="79">
        <v>49.694927215576172</v>
      </c>
      <c r="FI145" s="79">
        <v>50.630672454833984</v>
      </c>
      <c r="FJ145" s="79">
        <v>50.87640380859375</v>
      </c>
      <c r="FK145" s="79">
        <v>51.323348999023438</v>
      </c>
      <c r="FL145" s="79">
        <v>51.884254455566406</v>
      </c>
      <c r="FM145" s="79">
        <v>51.646396636962891</v>
      </c>
      <c r="FN145" s="79">
        <v>51.596145629882813</v>
      </c>
      <c r="FO145" s="79">
        <v>51.29071044921875</v>
      </c>
      <c r="FP145" s="79">
        <v>51.169281005859375</v>
      </c>
      <c r="FQ145" s="79">
        <v>50.450057983398438</v>
      </c>
      <c r="FR145" s="79">
        <v>50.690673828125</v>
      </c>
      <c r="FS145" s="79">
        <v>49.974418640136719</v>
      </c>
      <c r="FT145" s="79">
        <v>49.469493865966797</v>
      </c>
      <c r="FU145" s="79">
        <v>0.27150040864944458</v>
      </c>
      <c r="FV145" s="79">
        <v>0.42463332414627075</v>
      </c>
      <c r="FW145" s="79">
        <v>0.27565497159957886</v>
      </c>
      <c r="FX145" s="79">
        <v>1658</v>
      </c>
      <c r="FY145" s="79">
        <v>1</v>
      </c>
      <c r="FZ145" s="41"/>
      <c r="GA145" s="34"/>
      <c r="GB145" s="34"/>
    </row>
    <row r="146" spans="1:184" x14ac:dyDescent="0.25">
      <c r="A146" t="s">
        <v>186</v>
      </c>
      <c r="B146" t="s">
        <v>236</v>
      </c>
      <c r="C146" t="s">
        <v>2</v>
      </c>
      <c r="D146" t="s">
        <v>203</v>
      </c>
      <c r="E146" t="s">
        <v>240</v>
      </c>
      <c r="F146" t="s">
        <v>1</v>
      </c>
      <c r="G146" t="s">
        <v>200</v>
      </c>
      <c r="H146" s="79">
        <v>3422</v>
      </c>
      <c r="I146" s="79">
        <v>3.5241684913635254</v>
      </c>
      <c r="J146" s="79">
        <v>3.3015379905700684</v>
      </c>
      <c r="K146" s="79">
        <v>3.1874749660491943</v>
      </c>
      <c r="L146" s="79">
        <v>2.8166086673736572</v>
      </c>
      <c r="M146" s="79">
        <v>2.5992622375488281</v>
      </c>
      <c r="N146" s="79">
        <v>2.8210506439208984</v>
      </c>
      <c r="O146" s="79">
        <v>3.3431785106658936</v>
      </c>
      <c r="P146" s="79">
        <v>3.8490417003631592</v>
      </c>
      <c r="Q146" s="79">
        <v>3.339313268661499</v>
      </c>
      <c r="R146" s="79">
        <v>3.1401410102844238</v>
      </c>
      <c r="S146" s="79">
        <v>2.9603381156921387</v>
      </c>
      <c r="T146" s="79">
        <v>2.9616837501525879</v>
      </c>
      <c r="U146" s="79">
        <v>2.8810038566589355</v>
      </c>
      <c r="V146" s="79">
        <v>2.5906479358673096</v>
      </c>
      <c r="W146" s="79">
        <v>2.778146505355835</v>
      </c>
      <c r="X146" s="79">
        <v>3.3489005565643311</v>
      </c>
      <c r="Y146" s="79">
        <v>3.7399814128875732</v>
      </c>
      <c r="Z146" s="79">
        <v>4.0196638107299805</v>
      </c>
      <c r="AA146" s="79">
        <v>4.2506155967712402</v>
      </c>
      <c r="AB146" s="79">
        <v>4.8523044586181641</v>
      </c>
      <c r="AC146" s="79">
        <v>4.8710298538208008</v>
      </c>
      <c r="AD146" s="79">
        <v>4.9651713371276855</v>
      </c>
      <c r="AE146" s="79">
        <v>4.5993814468383789</v>
      </c>
      <c r="AF146" s="79">
        <v>3.8568906784057617</v>
      </c>
      <c r="AG146" s="79">
        <v>-1.0032798051834106</v>
      </c>
      <c r="AH146" s="79">
        <v>-1.0786130428314209</v>
      </c>
      <c r="AI146" s="79">
        <v>-0.77396786212921143</v>
      </c>
      <c r="AJ146" s="79">
        <v>-0.3382800817489624</v>
      </c>
      <c r="AK146" s="79">
        <v>-0.12529875338077545</v>
      </c>
      <c r="AL146" s="79">
        <v>-0.19884870946407318</v>
      </c>
      <c r="AM146" s="79">
        <v>-0.17163129150867462</v>
      </c>
      <c r="AN146" s="79">
        <v>-0.31003671884536743</v>
      </c>
      <c r="AO146" s="79">
        <v>-0.55136013031005859</v>
      </c>
      <c r="AP146" s="79">
        <v>-0.20037367939949036</v>
      </c>
      <c r="AQ146" s="79">
        <v>-0.28438535332679749</v>
      </c>
      <c r="AR146" s="79">
        <v>-8.8737182319164276E-2</v>
      </c>
      <c r="AS146" s="79">
        <v>-0.36878511309623718</v>
      </c>
      <c r="AT146" s="79">
        <v>-0.82899445295333862</v>
      </c>
      <c r="AU146" s="79">
        <v>-0.17232608795166016</v>
      </c>
      <c r="AV146" s="79">
        <v>0.17101392149925232</v>
      </c>
      <c r="AW146" s="79">
        <v>7.1436084806919098E-2</v>
      </c>
      <c r="AX146" s="79">
        <v>6.057300791144371E-2</v>
      </c>
      <c r="AY146" s="79">
        <v>-0.30743077397346497</v>
      </c>
      <c r="AZ146" s="79">
        <v>-0.16686205565929413</v>
      </c>
      <c r="BA146" s="79">
        <v>-0.84661543369293213</v>
      </c>
      <c r="BB146" s="79">
        <v>-0.75638270378112793</v>
      </c>
      <c r="BC146" s="79">
        <v>-0.31807082891464233</v>
      </c>
      <c r="BD146" s="79">
        <v>-0.6247020959854126</v>
      </c>
      <c r="BE146" s="79">
        <v>-9.0034015476703644E-2</v>
      </c>
      <c r="BF146" s="79">
        <v>-0.17759157717227936</v>
      </c>
      <c r="BG146" s="79">
        <v>8.3378352224826813E-2</v>
      </c>
      <c r="BH146" s="79">
        <v>0.12873539328575134</v>
      </c>
      <c r="BI146" s="79">
        <v>9.4820909202098846E-2</v>
      </c>
      <c r="BJ146" s="79">
        <v>2.2633805871009827E-2</v>
      </c>
      <c r="BK146" s="79">
        <v>9.5269978046417236E-2</v>
      </c>
      <c r="BL146" s="79">
        <v>0.15839482843875885</v>
      </c>
      <c r="BM146" s="79">
        <v>-0.15405970811843872</v>
      </c>
      <c r="BN146" s="79">
        <v>8.1717021763324738E-2</v>
      </c>
      <c r="BO146" s="79">
        <v>2.6581247802823782E-3</v>
      </c>
      <c r="BP146" s="79">
        <v>0.21931883692741394</v>
      </c>
      <c r="BQ146" s="79">
        <v>-8.6848855018615723E-2</v>
      </c>
      <c r="BR146" s="79">
        <v>-0.51113450527191162</v>
      </c>
      <c r="BS146" s="79">
        <v>8.8263183832168579E-2</v>
      </c>
      <c r="BT146" s="79">
        <v>0.57232725620269775</v>
      </c>
      <c r="BU146" s="79">
        <v>0.59789496660232544</v>
      </c>
      <c r="BV146" s="79">
        <v>0.5181547999382019</v>
      </c>
      <c r="BW146" s="79">
        <v>6.2785029411315918E-2</v>
      </c>
      <c r="BX146" s="79">
        <v>0.39405351877212524</v>
      </c>
      <c r="BY146" s="79">
        <v>0.15754722058773041</v>
      </c>
      <c r="BZ146" s="79">
        <v>0.24493752419948578</v>
      </c>
      <c r="CA146" s="79">
        <v>0.68880903720855713</v>
      </c>
      <c r="CB146" s="79">
        <v>0.34339219331741333</v>
      </c>
      <c r="CC146" s="79">
        <v>0.54247725009918213</v>
      </c>
      <c r="CD146" s="79">
        <v>0.44645312428474426</v>
      </c>
      <c r="CE146" s="79">
        <v>0.67717373371124268</v>
      </c>
      <c r="CF146" s="79">
        <v>0.45218890905380249</v>
      </c>
      <c r="CG146" s="79">
        <v>0.24727511405944824</v>
      </c>
      <c r="CH146" s="79">
        <v>0.17603191733360291</v>
      </c>
      <c r="CI146" s="79">
        <v>0.28012499213218689</v>
      </c>
      <c r="CJ146" s="79">
        <v>0.48282909393310547</v>
      </c>
      <c r="CK146" s="79">
        <v>0.12110935151576996</v>
      </c>
      <c r="CL146" s="79">
        <v>0.27709218859672546</v>
      </c>
      <c r="CM146" s="79">
        <v>0.20146356523036957</v>
      </c>
      <c r="CN146" s="79">
        <v>0.4326775074005127</v>
      </c>
      <c r="CO146" s="79">
        <v>0.10841934382915497</v>
      </c>
      <c r="CP146" s="79">
        <v>-0.29098573327064514</v>
      </c>
      <c r="CQ146" s="79">
        <v>0.26874652504920959</v>
      </c>
      <c r="CR146" s="79">
        <v>0.85027569532394409</v>
      </c>
      <c r="CS146" s="79">
        <v>0.96251881122589111</v>
      </c>
      <c r="CT146" s="79">
        <v>0.83507454395294189</v>
      </c>
      <c r="CU146" s="79">
        <v>0.31919535994529724</v>
      </c>
      <c r="CV146" s="79">
        <v>0.78254193067550659</v>
      </c>
      <c r="CW146" s="79">
        <v>0.85302722454071045</v>
      </c>
      <c r="CX146" s="79">
        <v>0.93844884634017944</v>
      </c>
      <c r="CY146" s="79">
        <v>1.3861709833145142</v>
      </c>
      <c r="CZ146" s="79">
        <v>1.013891339302063</v>
      </c>
      <c r="DA146" s="79">
        <v>1.1749885082244873</v>
      </c>
      <c r="DB146" s="79">
        <v>1.0704978704452515</v>
      </c>
      <c r="DC146" s="79">
        <v>1.2709691524505615</v>
      </c>
      <c r="DD146" s="79">
        <v>0.77564239501953125</v>
      </c>
      <c r="DE146" s="79">
        <v>0.39972931146621704</v>
      </c>
      <c r="DF146" s="79">
        <v>0.32943004369735718</v>
      </c>
      <c r="DG146" s="79">
        <v>0.46498000621795654</v>
      </c>
      <c r="DH146" s="79">
        <v>0.80726337432861328</v>
      </c>
      <c r="DI146" s="79">
        <v>0.39627841114997864</v>
      </c>
      <c r="DJ146" s="79">
        <v>0.47246736288070679</v>
      </c>
      <c r="DK146" s="79">
        <v>0.40026900172233582</v>
      </c>
      <c r="DL146" s="79">
        <v>0.64603614807128906</v>
      </c>
      <c r="DM146" s="79">
        <v>0.30368754267692566</v>
      </c>
      <c r="DN146" s="79">
        <v>-7.0836931467056274E-2</v>
      </c>
      <c r="DO146" s="79">
        <v>0.44922986626625061</v>
      </c>
      <c r="DP146" s="79">
        <v>1.1282241344451904</v>
      </c>
      <c r="DQ146" s="79">
        <v>1.327142596244812</v>
      </c>
      <c r="DR146" s="79">
        <v>1.1519943475723267</v>
      </c>
      <c r="DS146" s="79">
        <v>0.57560569047927856</v>
      </c>
      <c r="DT146" s="79">
        <v>1.1710304021835327</v>
      </c>
      <c r="DU146" s="79">
        <v>1.5485072135925293</v>
      </c>
      <c r="DV146" s="79">
        <v>1.6319601535797119</v>
      </c>
      <c r="DW146" s="79">
        <v>2.0835328102111816</v>
      </c>
      <c r="DX146" s="79">
        <v>1.6843905448913574</v>
      </c>
      <c r="DY146" s="79">
        <v>2.0882344245910645</v>
      </c>
      <c r="DZ146" s="79">
        <v>1.9715192317962646</v>
      </c>
      <c r="EA146" s="79">
        <v>2.1283154487609863</v>
      </c>
      <c r="EB146" s="79">
        <v>1.2426578998565674</v>
      </c>
      <c r="EC146" s="79">
        <v>0.61984896659851074</v>
      </c>
      <c r="ED146" s="79">
        <v>0.55091255903244019</v>
      </c>
      <c r="EE146" s="79">
        <v>0.73188126087188721</v>
      </c>
      <c r="EF146" s="79">
        <v>1.2756948471069336</v>
      </c>
      <c r="EG146" s="79">
        <v>0.7935788631439209</v>
      </c>
      <c r="EH146" s="79">
        <v>0.75455808639526367</v>
      </c>
      <c r="EI146" s="79">
        <v>0.68731248378753662</v>
      </c>
      <c r="EJ146" s="79">
        <v>0.95409220457077026</v>
      </c>
      <c r="EK146" s="79">
        <v>0.58562380075454712</v>
      </c>
      <c r="EL146" s="79">
        <v>0.24702297151088715</v>
      </c>
      <c r="EM146" s="79">
        <v>0.70981913805007935</v>
      </c>
      <c r="EN146" s="79">
        <v>1.5295374393463135</v>
      </c>
      <c r="EO146" s="79">
        <v>1.8536015748977661</v>
      </c>
      <c r="EP146" s="79">
        <v>1.6095761060714722</v>
      </c>
      <c r="EQ146" s="79">
        <v>0.94582146406173706</v>
      </c>
      <c r="ER146" s="79">
        <v>1.7319458723068237</v>
      </c>
      <c r="ES146" s="79">
        <v>2.5526700019836426</v>
      </c>
      <c r="ET146" s="79">
        <v>2.6332802772521973</v>
      </c>
      <c r="EU146" s="79">
        <v>3.0904128551483154</v>
      </c>
      <c r="EV146" s="79">
        <v>2.6524848937988281</v>
      </c>
      <c r="EW146" s="79">
        <v>39.643081665039063</v>
      </c>
      <c r="EX146" s="79">
        <v>39.304538726806641</v>
      </c>
      <c r="EY146" s="79">
        <v>39.245044708251953</v>
      </c>
      <c r="EZ146" s="79">
        <v>39.117679595947266</v>
      </c>
      <c r="FA146" s="79">
        <v>38.689178466796875</v>
      </c>
      <c r="FB146" s="79">
        <v>38.856178283691406</v>
      </c>
      <c r="FC146" s="79">
        <v>39.343181610107422</v>
      </c>
      <c r="FD146" s="79">
        <v>40.424491882324219</v>
      </c>
      <c r="FE146" s="79">
        <v>42.766334533691406</v>
      </c>
      <c r="FF146" s="79">
        <v>45.213249206542969</v>
      </c>
      <c r="FG146" s="79">
        <v>47.049808502197266</v>
      </c>
      <c r="FH146" s="79">
        <v>48.972095489501953</v>
      </c>
      <c r="FI146" s="79">
        <v>49.862018585205078</v>
      </c>
      <c r="FJ146" s="79">
        <v>50.197360992431641</v>
      </c>
      <c r="FK146" s="79">
        <v>50.562931060791016</v>
      </c>
      <c r="FL146" s="79">
        <v>51.079830169677734</v>
      </c>
      <c r="FM146" s="79">
        <v>50.167625427246094</v>
      </c>
      <c r="FN146" s="79">
        <v>49.673358917236328</v>
      </c>
      <c r="FO146" s="79">
        <v>49.372829437255859</v>
      </c>
      <c r="FP146" s="79">
        <v>48.613006591796875</v>
      </c>
      <c r="FQ146" s="79">
        <v>48.268222808837891</v>
      </c>
      <c r="FR146" s="79">
        <v>48.957832336425781</v>
      </c>
      <c r="FS146" s="79">
        <v>48.864887237548828</v>
      </c>
      <c r="FT146" s="79">
        <v>48.670726776123047</v>
      </c>
      <c r="FU146" s="79">
        <v>0.46286901831626892</v>
      </c>
      <c r="FV146" s="79">
        <v>0.42337679862976074</v>
      </c>
      <c r="FW146" s="79">
        <v>0.48522946238517761</v>
      </c>
      <c r="FX146" s="79">
        <v>402</v>
      </c>
      <c r="FY146" s="79">
        <v>1</v>
      </c>
      <c r="FZ146" s="41"/>
      <c r="GA146" s="34"/>
      <c r="GB146" s="34"/>
    </row>
    <row r="147" spans="1:184" x14ac:dyDescent="0.25">
      <c r="A147" t="s">
        <v>186</v>
      </c>
      <c r="B147" t="s">
        <v>236</v>
      </c>
      <c r="C147" t="s">
        <v>2</v>
      </c>
      <c r="D147" t="s">
        <v>203</v>
      </c>
      <c r="E147" t="s">
        <v>240</v>
      </c>
      <c r="F147" t="s">
        <v>1</v>
      </c>
      <c r="G147" t="s">
        <v>1</v>
      </c>
      <c r="H147" s="79">
        <v>25686</v>
      </c>
      <c r="I147" s="79">
        <v>16.626153945922852</v>
      </c>
      <c r="J147" s="79">
        <v>14.976216316223145</v>
      </c>
      <c r="K147" s="79">
        <v>14.537426948547363</v>
      </c>
      <c r="L147" s="79">
        <v>14.015949249267578</v>
      </c>
      <c r="M147" s="79">
        <v>14.191413879394531</v>
      </c>
      <c r="N147" s="79">
        <v>15.24263858795166</v>
      </c>
      <c r="O147" s="79">
        <v>18.223052978515625</v>
      </c>
      <c r="P147" s="79">
        <v>21.125171661376953</v>
      </c>
      <c r="Q147" s="79">
        <v>19.189714431762695</v>
      </c>
      <c r="R147" s="79">
        <v>17.432577133178711</v>
      </c>
      <c r="S147" s="79">
        <v>16.579874038696289</v>
      </c>
      <c r="T147" s="79">
        <v>15.853072166442871</v>
      </c>
      <c r="U147" s="79">
        <v>15.796140670776367</v>
      </c>
      <c r="V147" s="79">
        <v>15.402217864990234</v>
      </c>
      <c r="W147" s="79">
        <v>15.270284652709961</v>
      </c>
      <c r="X147" s="79">
        <v>16.264448165893555</v>
      </c>
      <c r="Y147" s="79">
        <v>17.323314666748047</v>
      </c>
      <c r="Z147" s="79">
        <v>20.325794219970703</v>
      </c>
      <c r="AA147" s="79">
        <v>24.684494018554688</v>
      </c>
      <c r="AB147" s="79">
        <v>26.229862213134766</v>
      </c>
      <c r="AC147" s="79">
        <v>26.058860778808594</v>
      </c>
      <c r="AD147" s="79">
        <v>25.730752944946289</v>
      </c>
      <c r="AE147" s="79">
        <v>22.800016403198242</v>
      </c>
      <c r="AF147" s="79">
        <v>18.957624435424805</v>
      </c>
      <c r="AG147" s="79">
        <v>-2.2203648090362549</v>
      </c>
      <c r="AH147" s="79">
        <v>-2.1140391826629639</v>
      </c>
      <c r="AI147" s="79">
        <v>-1.8072319030761719</v>
      </c>
      <c r="AJ147" s="79">
        <v>-1.3201051950454712</v>
      </c>
      <c r="AK147" s="79">
        <v>-1.2373472452163696</v>
      </c>
      <c r="AL147" s="79">
        <v>-1.2934974431991577</v>
      </c>
      <c r="AM147" s="79">
        <v>-1.6718571186065674</v>
      </c>
      <c r="AN147" s="79">
        <v>-0.83458620309829712</v>
      </c>
      <c r="AO147" s="79">
        <v>-0.3368382453918457</v>
      </c>
      <c r="AP147" s="79">
        <v>0.10444394499063492</v>
      </c>
      <c r="AQ147" s="79">
        <v>-0.26692783832550049</v>
      </c>
      <c r="AR147" s="79">
        <v>1.0234466753900051E-2</v>
      </c>
      <c r="AS147" s="79">
        <v>-0.40985062718391418</v>
      </c>
      <c r="AT147" s="79">
        <v>-0.63418787717819214</v>
      </c>
      <c r="AU147" s="79">
        <v>-0.26396220922470093</v>
      </c>
      <c r="AV147" s="79">
        <v>0.73943555355072021</v>
      </c>
      <c r="AW147" s="79">
        <v>0.68202859163284302</v>
      </c>
      <c r="AX147" s="79">
        <v>0.15020652115345001</v>
      </c>
      <c r="AY147" s="79">
        <v>0.70650911331176758</v>
      </c>
      <c r="AZ147" s="79">
        <v>0.30281296372413635</v>
      </c>
      <c r="BA147" s="79">
        <v>-1.7280484437942505</v>
      </c>
      <c r="BB147" s="79">
        <v>-2.5445549488067627</v>
      </c>
      <c r="BC147" s="79">
        <v>-2.2480556964874268</v>
      </c>
      <c r="BD147" s="79">
        <v>-2.0947046279907227</v>
      </c>
      <c r="BE147" s="79">
        <v>-1.187917947769165</v>
      </c>
      <c r="BF147" s="79">
        <v>-1.1214468479156494</v>
      </c>
      <c r="BG147" s="79">
        <v>-0.84032368659973145</v>
      </c>
      <c r="BH147" s="79">
        <v>-0.67887610197067261</v>
      </c>
      <c r="BI147" s="79">
        <v>-0.76247292757034302</v>
      </c>
      <c r="BJ147" s="79">
        <v>-0.79897326231002808</v>
      </c>
      <c r="BK147" s="79">
        <v>-1.1209825277328491</v>
      </c>
      <c r="BL147" s="79">
        <v>-0.11455095559358597</v>
      </c>
      <c r="BM147" s="79">
        <v>0.30829381942749023</v>
      </c>
      <c r="BN147" s="79">
        <v>0.67582309246063232</v>
      </c>
      <c r="BO147" s="79">
        <v>0.359871506690979</v>
      </c>
      <c r="BP147" s="79">
        <v>0.58624088764190674</v>
      </c>
      <c r="BQ147" s="79">
        <v>0.20581020414829254</v>
      </c>
      <c r="BR147" s="79">
        <v>-1.8331341445446014E-2</v>
      </c>
      <c r="BS147" s="79">
        <v>0.31851339340209961</v>
      </c>
      <c r="BT147" s="79">
        <v>1.3689801692962646</v>
      </c>
      <c r="BU147" s="79">
        <v>1.3937071561813354</v>
      </c>
      <c r="BV147" s="79">
        <v>0.89799165725708008</v>
      </c>
      <c r="BW147" s="79">
        <v>1.4562480449676514</v>
      </c>
      <c r="BX147" s="79">
        <v>1.202872633934021</v>
      </c>
      <c r="BY147" s="79">
        <v>-0.51449626684188843</v>
      </c>
      <c r="BZ147" s="79">
        <v>-1.314746618270874</v>
      </c>
      <c r="CA147" s="79">
        <v>-1.0042370557785034</v>
      </c>
      <c r="CB147" s="79">
        <v>-0.9749026894569397</v>
      </c>
      <c r="CC147" s="79">
        <v>-0.47284838557243347</v>
      </c>
      <c r="CD147" s="79">
        <v>-0.43398034572601318</v>
      </c>
      <c r="CE147" s="79">
        <v>-0.17064601182937622</v>
      </c>
      <c r="CF147" s="79">
        <v>-0.23476278781890869</v>
      </c>
      <c r="CG147" s="79">
        <v>-0.43357643485069275</v>
      </c>
      <c r="CH147" s="79">
        <v>-0.45646733045578003</v>
      </c>
      <c r="CI147" s="79">
        <v>-0.73944854736328125</v>
      </c>
      <c r="CJ147" s="79">
        <v>0.38414326310157776</v>
      </c>
      <c r="CK147" s="79">
        <v>0.75511032342910767</v>
      </c>
      <c r="CL147" s="79">
        <v>1.0715585947036743</v>
      </c>
      <c r="CM147" s="79">
        <v>0.7939908504486084</v>
      </c>
      <c r="CN147" s="79">
        <v>0.98518121242523193</v>
      </c>
      <c r="CO147" s="79">
        <v>0.63221502304077148</v>
      </c>
      <c r="CP147" s="79">
        <v>0.40820902585983276</v>
      </c>
      <c r="CQ147" s="79">
        <v>0.72193419933319092</v>
      </c>
      <c r="CR147" s="79">
        <v>1.805000901222229</v>
      </c>
      <c r="CS147" s="79">
        <v>1.8866134881973267</v>
      </c>
      <c r="CT147" s="79">
        <v>1.4159053564071655</v>
      </c>
      <c r="CU147" s="79">
        <v>1.9755148887634277</v>
      </c>
      <c r="CV147" s="79">
        <v>1.8262512683868408</v>
      </c>
      <c r="CW147" s="79">
        <v>0.32600629329681396</v>
      </c>
      <c r="CX147" s="79">
        <v>-0.46298524737358093</v>
      </c>
      <c r="CY147" s="79">
        <v>-0.1427721381187439</v>
      </c>
      <c r="CZ147" s="79">
        <v>-0.19933117926120758</v>
      </c>
      <c r="DA147" s="79">
        <v>0.24222113192081451</v>
      </c>
      <c r="DB147" s="79">
        <v>0.25348609685897827</v>
      </c>
      <c r="DC147" s="79">
        <v>0.499031662940979</v>
      </c>
      <c r="DD147" s="79">
        <v>0.20935051143169403</v>
      </c>
      <c r="DE147" s="79">
        <v>-0.10467992722988129</v>
      </c>
      <c r="DF147" s="79">
        <v>-0.11396136879920959</v>
      </c>
      <c r="DG147" s="79">
        <v>-0.3579145073890686</v>
      </c>
      <c r="DH147" s="79">
        <v>0.88283747434616089</v>
      </c>
      <c r="DI147" s="79">
        <v>1.2019268274307251</v>
      </c>
      <c r="DJ147" s="79">
        <v>1.4672940969467163</v>
      </c>
      <c r="DK147" s="79">
        <v>1.2281101942062378</v>
      </c>
      <c r="DL147" s="79">
        <v>1.3841215372085571</v>
      </c>
      <c r="DM147" s="79">
        <v>1.0586198568344116</v>
      </c>
      <c r="DN147" s="79">
        <v>0.83474940061569214</v>
      </c>
      <c r="DO147" s="79">
        <v>1.1253550052642822</v>
      </c>
      <c r="DP147" s="79">
        <v>2.2410216331481934</v>
      </c>
      <c r="DQ147" s="79">
        <v>2.3795199394226074</v>
      </c>
      <c r="DR147" s="79">
        <v>1.933819055557251</v>
      </c>
      <c r="DS147" s="79">
        <v>2.4947817325592041</v>
      </c>
      <c r="DT147" s="79">
        <v>2.4496297836303711</v>
      </c>
      <c r="DU147" s="79">
        <v>1.1665087938308716</v>
      </c>
      <c r="DV147" s="79">
        <v>0.38877615332603455</v>
      </c>
      <c r="DW147" s="79">
        <v>0.7186928391456604</v>
      </c>
      <c r="DX147" s="79">
        <v>0.57624030113220215</v>
      </c>
      <c r="DY147" s="79">
        <v>1.2746679782867432</v>
      </c>
      <c r="DZ147" s="79">
        <v>1.2460784912109375</v>
      </c>
      <c r="EA147" s="79">
        <v>1.4659398794174194</v>
      </c>
      <c r="EB147" s="79">
        <v>0.85057955980300903</v>
      </c>
      <c r="EC147" s="79">
        <v>0.37019440531730652</v>
      </c>
      <c r="ED147" s="79">
        <v>0.38056284189224243</v>
      </c>
      <c r="EE147" s="79">
        <v>0.19296003878116608</v>
      </c>
      <c r="EF147" s="79">
        <v>1.6028727293014526</v>
      </c>
      <c r="EG147" s="79">
        <v>1.847058892250061</v>
      </c>
      <c r="EH147" s="79">
        <v>2.0386731624603271</v>
      </c>
      <c r="EI147" s="79">
        <v>1.8549095392227173</v>
      </c>
      <c r="EJ147" s="79">
        <v>1.9601279497146606</v>
      </c>
      <c r="EK147" s="79">
        <v>1.6742806434631348</v>
      </c>
      <c r="EL147" s="79">
        <v>1.4506059885025024</v>
      </c>
      <c r="EM147" s="79">
        <v>1.707830548286438</v>
      </c>
      <c r="EN147" s="79">
        <v>2.8705661296844482</v>
      </c>
      <c r="EO147" s="79">
        <v>3.0911984443664551</v>
      </c>
      <c r="EP147" s="79">
        <v>2.6816041469573975</v>
      </c>
      <c r="EQ147" s="79">
        <v>3.2445206642150879</v>
      </c>
      <c r="ER147" s="79">
        <v>3.3496894836425781</v>
      </c>
      <c r="ES147" s="79">
        <v>2.3800609111785889</v>
      </c>
      <c r="ET147" s="79">
        <v>1.6185843944549561</v>
      </c>
      <c r="EU147" s="79">
        <v>1.962511420249939</v>
      </c>
      <c r="EV147" s="79">
        <v>1.6960422992706299</v>
      </c>
      <c r="EW147" s="79">
        <v>40.478240966796875</v>
      </c>
      <c r="EX147" s="79">
        <v>40.080551147460938</v>
      </c>
      <c r="EY147" s="79">
        <v>39.934955596923828</v>
      </c>
      <c r="EZ147" s="79">
        <v>39.799087524414063</v>
      </c>
      <c r="FA147" s="79">
        <v>39.335762023925781</v>
      </c>
      <c r="FB147" s="79">
        <v>39.997585296630859</v>
      </c>
      <c r="FC147" s="79">
        <v>40.728660583496094</v>
      </c>
      <c r="FD147" s="79">
        <v>41.603706359863281</v>
      </c>
      <c r="FE147" s="79">
        <v>43.872806549072266</v>
      </c>
      <c r="FF147" s="79">
        <v>45.805206298828125</v>
      </c>
      <c r="FG147" s="79">
        <v>47.618717193603516</v>
      </c>
      <c r="FH147" s="79">
        <v>49.571975708007813</v>
      </c>
      <c r="FI147" s="79">
        <v>50.490131378173828</v>
      </c>
      <c r="FJ147" s="79">
        <v>50.745903015136719</v>
      </c>
      <c r="FK147" s="79">
        <v>51.192188262939453</v>
      </c>
      <c r="FL147" s="79">
        <v>51.745250701904297</v>
      </c>
      <c r="FM147" s="79">
        <v>51.380329132080078</v>
      </c>
      <c r="FN147" s="79">
        <v>51.272331237792969</v>
      </c>
      <c r="FO147" s="79">
        <v>50.958683013916016</v>
      </c>
      <c r="FP147" s="79">
        <v>50.742973327636719</v>
      </c>
      <c r="FQ147" s="79">
        <v>50.109378814697266</v>
      </c>
      <c r="FR147" s="79">
        <v>50.424285888671875</v>
      </c>
      <c r="FS147" s="79">
        <v>49.819026947021484</v>
      </c>
      <c r="FT147" s="79">
        <v>49.3509521484375</v>
      </c>
      <c r="FU147" s="79">
        <v>0.53661924600601196</v>
      </c>
      <c r="FV147" s="79">
        <v>0.59963434934616089</v>
      </c>
      <c r="FW147" s="79">
        <v>0.55806207656860352</v>
      </c>
      <c r="FX147" s="79">
        <v>2060</v>
      </c>
      <c r="FY147" s="79">
        <v>1</v>
      </c>
      <c r="FZ147" s="41"/>
      <c r="GA147" s="34"/>
      <c r="GB147" s="34"/>
    </row>
    <row r="148" spans="1:184" x14ac:dyDescent="0.25">
      <c r="A148" t="s">
        <v>186</v>
      </c>
      <c r="B148" t="s">
        <v>236</v>
      </c>
      <c r="C148" t="s">
        <v>2</v>
      </c>
      <c r="D148" t="s">
        <v>203</v>
      </c>
      <c r="E148" t="s">
        <v>240</v>
      </c>
      <c r="F148" t="s">
        <v>178</v>
      </c>
      <c r="G148" t="s">
        <v>1</v>
      </c>
      <c r="H148" s="79">
        <v>18487</v>
      </c>
      <c r="I148" s="79">
        <v>10.986180305480957</v>
      </c>
      <c r="J148" s="79">
        <v>10.003799438476563</v>
      </c>
      <c r="K148" s="79">
        <v>9.6617717742919922</v>
      </c>
      <c r="L148" s="79">
        <v>8.9979085922241211</v>
      </c>
      <c r="M148" s="79">
        <v>8.9463481903076172</v>
      </c>
      <c r="N148" s="79">
        <v>9.488011360168457</v>
      </c>
      <c r="O148" s="79">
        <v>10.794737815856934</v>
      </c>
      <c r="P148" s="79">
        <v>13.320574760437012</v>
      </c>
      <c r="Q148" s="79">
        <v>12.489435195922852</v>
      </c>
      <c r="R148" s="79">
        <v>10.943220138549805</v>
      </c>
      <c r="S148" s="79">
        <v>10.485001564025879</v>
      </c>
      <c r="T148" s="79">
        <v>9.9860305786132813</v>
      </c>
      <c r="U148" s="79">
        <v>9.9977998733520508</v>
      </c>
      <c r="V148" s="79">
        <v>9.6582365036010742</v>
      </c>
      <c r="W148" s="79">
        <v>9.6483354568481445</v>
      </c>
      <c r="X148" s="79">
        <v>10.211275100708008</v>
      </c>
      <c r="Y148" s="79">
        <v>10.750828742980957</v>
      </c>
      <c r="Z148" s="79">
        <v>12.708234786987305</v>
      </c>
      <c r="AA148" s="79">
        <v>16.05865478515625</v>
      </c>
      <c r="AB148" s="79">
        <v>17.078006744384766</v>
      </c>
      <c r="AC148" s="79">
        <v>17.699552536010742</v>
      </c>
      <c r="AD148" s="79">
        <v>17.627555847167969</v>
      </c>
      <c r="AE148" s="79">
        <v>15.643144607543945</v>
      </c>
      <c r="AF148" s="79">
        <v>13.132766723632813</v>
      </c>
      <c r="AG148" s="79">
        <v>-1.8797012567520142</v>
      </c>
      <c r="AH148" s="79">
        <v>-1.7740433216094971</v>
      </c>
      <c r="AI148" s="79">
        <v>-1.473110556602478</v>
      </c>
      <c r="AJ148" s="79">
        <v>-1.0801461935043335</v>
      </c>
      <c r="AK148" s="79">
        <v>-0.87248337268829346</v>
      </c>
      <c r="AL148" s="79">
        <v>-0.95349800586700439</v>
      </c>
      <c r="AM148" s="79">
        <v>-1.6090567111968994</v>
      </c>
      <c r="AN148" s="79">
        <v>-1.2054843902587891</v>
      </c>
      <c r="AO148" s="79">
        <v>-0.24823997914791107</v>
      </c>
      <c r="AP148" s="79">
        <v>-0.21637596189975739</v>
      </c>
      <c r="AQ148" s="79">
        <v>-0.10753171145915985</v>
      </c>
      <c r="AR148" s="79">
        <v>-0.1473793089389801</v>
      </c>
      <c r="AS148" s="79">
        <v>4.0193028748035431E-2</v>
      </c>
      <c r="AT148" s="79">
        <v>0.12280610948801041</v>
      </c>
      <c r="AU148" s="79">
        <v>0.23914332687854767</v>
      </c>
      <c r="AV148" s="79">
        <v>0.13639234006404877</v>
      </c>
      <c r="AW148" s="79">
        <v>-0.15331558883190155</v>
      </c>
      <c r="AX148" s="79">
        <v>-7.8391231596469879E-2</v>
      </c>
      <c r="AY148" s="79">
        <v>0.55437773466110229</v>
      </c>
      <c r="AZ148" s="79">
        <v>-0.16726495325565338</v>
      </c>
      <c r="BA148" s="79">
        <v>-1.3644152879714966</v>
      </c>
      <c r="BB148" s="79">
        <v>-1.5949051380157471</v>
      </c>
      <c r="BC148" s="79">
        <v>-1.6042368412017822</v>
      </c>
      <c r="BD148" s="79">
        <v>-1.6579959392547607</v>
      </c>
      <c r="BE148" s="79">
        <v>-0.92214787006378174</v>
      </c>
      <c r="BF148" s="79">
        <v>-0.83872443437576294</v>
      </c>
      <c r="BG148" s="79">
        <v>-0.57350975275039673</v>
      </c>
      <c r="BH148" s="79">
        <v>-0.54439651966094971</v>
      </c>
      <c r="BI148" s="79">
        <v>-0.54018259048461914</v>
      </c>
      <c r="BJ148" s="79">
        <v>-0.63958644866943359</v>
      </c>
      <c r="BK148" s="79">
        <v>-1.2292612791061401</v>
      </c>
      <c r="BL148" s="79">
        <v>-0.63604998588562012</v>
      </c>
      <c r="BM148" s="79">
        <v>0.24181002378463745</v>
      </c>
      <c r="BN148" s="79">
        <v>0.18685673177242279</v>
      </c>
      <c r="BO148" s="79">
        <v>0.3219936192035675</v>
      </c>
      <c r="BP148" s="79">
        <v>0.28598225116729736</v>
      </c>
      <c r="BQ148" s="79">
        <v>0.45104792714118958</v>
      </c>
      <c r="BR148" s="79">
        <v>0.51051807403564453</v>
      </c>
      <c r="BS148" s="79">
        <v>0.6182284951210022</v>
      </c>
      <c r="BT148" s="79">
        <v>0.63287907838821411</v>
      </c>
      <c r="BU148" s="79">
        <v>0.4506097137928009</v>
      </c>
      <c r="BV148" s="79">
        <v>0.45969390869140625</v>
      </c>
      <c r="BW148" s="79">
        <v>1.0403043031692505</v>
      </c>
      <c r="BX148" s="79">
        <v>0.52595198154449463</v>
      </c>
      <c r="BY148" s="79">
        <v>-0.28542539477348328</v>
      </c>
      <c r="BZ148" s="79">
        <v>-0.50827085971832275</v>
      </c>
      <c r="CA148" s="79">
        <v>-0.52036339044570923</v>
      </c>
      <c r="CB148" s="79">
        <v>-0.62089604139328003</v>
      </c>
      <c r="CC148" s="79">
        <v>-0.25894927978515625</v>
      </c>
      <c r="CD148" s="79">
        <v>-0.1909254789352417</v>
      </c>
      <c r="CE148" s="79">
        <v>4.9551084637641907E-2</v>
      </c>
      <c r="CF148" s="79">
        <v>-0.17333789169788361</v>
      </c>
      <c r="CG148" s="79">
        <v>-0.31003212928771973</v>
      </c>
      <c r="CH148" s="79">
        <v>-0.42217227816581726</v>
      </c>
      <c r="CI148" s="79">
        <v>-0.96621614694595337</v>
      </c>
      <c r="CJ148" s="79">
        <v>-0.2416614443063736</v>
      </c>
      <c r="CK148" s="79">
        <v>0.58121716976165771</v>
      </c>
      <c r="CL148" s="79">
        <v>0.4661344587802887</v>
      </c>
      <c r="CM148" s="79">
        <v>0.61948156356811523</v>
      </c>
      <c r="CN148" s="79">
        <v>0.58612716197967529</v>
      </c>
      <c r="CO148" s="79">
        <v>0.73560476303100586</v>
      </c>
      <c r="CP148" s="79">
        <v>0.77904617786407471</v>
      </c>
      <c r="CQ148" s="79">
        <v>0.88078171014785767</v>
      </c>
      <c r="CR148" s="79">
        <v>0.97674423456192017</v>
      </c>
      <c r="CS148" s="79">
        <v>0.86888653039932251</v>
      </c>
      <c r="CT148" s="79">
        <v>0.83237004280090332</v>
      </c>
      <c r="CU148" s="79">
        <v>1.3768554925918579</v>
      </c>
      <c r="CV148" s="79">
        <v>1.006071925163269</v>
      </c>
      <c r="CW148" s="79">
        <v>0.46187973022460938</v>
      </c>
      <c r="CX148" s="79">
        <v>0.24432867765426636</v>
      </c>
      <c r="CY148" s="79">
        <v>0.23032408952713013</v>
      </c>
      <c r="CZ148" s="79">
        <v>9.7396180033683777E-2</v>
      </c>
      <c r="DA148" s="79">
        <v>0.40424931049346924</v>
      </c>
      <c r="DB148" s="79">
        <v>0.45687350630760193</v>
      </c>
      <c r="DC148" s="79">
        <v>0.67261189222335815</v>
      </c>
      <c r="DD148" s="79">
        <v>0.1977207213640213</v>
      </c>
      <c r="DE148" s="79">
        <v>-7.9881653189659119E-2</v>
      </c>
      <c r="DF148" s="79">
        <v>-0.20475809276103973</v>
      </c>
      <c r="DG148" s="79">
        <v>-0.70317095518112183</v>
      </c>
      <c r="DH148" s="79">
        <v>0.15272711217403412</v>
      </c>
      <c r="DI148" s="79">
        <v>0.92062431573867798</v>
      </c>
      <c r="DJ148" s="79">
        <v>0.74541217088699341</v>
      </c>
      <c r="DK148" s="79">
        <v>0.91696947813034058</v>
      </c>
      <c r="DL148" s="79">
        <v>0.88627207279205322</v>
      </c>
      <c r="DM148" s="79">
        <v>1.0201616287231445</v>
      </c>
      <c r="DN148" s="79">
        <v>1.0475742816925049</v>
      </c>
      <c r="DO148" s="79">
        <v>1.1433349847793579</v>
      </c>
      <c r="DP148" s="79">
        <v>1.320609450340271</v>
      </c>
      <c r="DQ148" s="79">
        <v>1.2871633768081665</v>
      </c>
      <c r="DR148" s="79">
        <v>1.2050461769104004</v>
      </c>
      <c r="DS148" s="79">
        <v>1.7134066820144653</v>
      </c>
      <c r="DT148" s="79">
        <v>1.4861918687820435</v>
      </c>
      <c r="DU148" s="79">
        <v>1.2091848850250244</v>
      </c>
      <c r="DV148" s="79">
        <v>0.99692821502685547</v>
      </c>
      <c r="DW148" s="79">
        <v>0.98101156949996948</v>
      </c>
      <c r="DX148" s="79">
        <v>0.81568843126296997</v>
      </c>
      <c r="DY148" s="79">
        <v>1.3618026971817017</v>
      </c>
      <c r="DZ148" s="79">
        <v>1.3921923637390137</v>
      </c>
      <c r="EA148" s="79">
        <v>1.572212815284729</v>
      </c>
      <c r="EB148" s="79">
        <v>0.73347043991088867</v>
      </c>
      <c r="EC148" s="79">
        <v>0.25241908431053162</v>
      </c>
      <c r="ED148" s="79">
        <v>0.10915347188711166</v>
      </c>
      <c r="EE148" s="79">
        <v>-0.32337552309036255</v>
      </c>
      <c r="EF148" s="79">
        <v>0.72216153144836426</v>
      </c>
      <c r="EG148" s="79">
        <v>1.4106743335723877</v>
      </c>
      <c r="EH148" s="79">
        <v>1.1486449241638184</v>
      </c>
      <c r="EI148" s="79">
        <v>1.3464947938919067</v>
      </c>
      <c r="EJ148" s="79">
        <v>1.3196336030960083</v>
      </c>
      <c r="EK148" s="79">
        <v>1.4310164451599121</v>
      </c>
      <c r="EL148" s="79">
        <v>1.435286283493042</v>
      </c>
      <c r="EM148" s="79">
        <v>1.5224200487136841</v>
      </c>
      <c r="EN148" s="79">
        <v>1.8170961141586304</v>
      </c>
      <c r="EO148" s="79">
        <v>1.891088604927063</v>
      </c>
      <c r="EP148" s="79">
        <v>1.7431312799453735</v>
      </c>
      <c r="EQ148" s="79">
        <v>2.1993331909179688</v>
      </c>
      <c r="ER148" s="79">
        <v>2.1794087886810303</v>
      </c>
      <c r="ES148" s="79">
        <v>2.2881748676300049</v>
      </c>
      <c r="ET148" s="79">
        <v>2.0835623741149902</v>
      </c>
      <c r="EU148" s="79">
        <v>2.064885139465332</v>
      </c>
      <c r="EV148" s="79">
        <v>1.8527883291244507</v>
      </c>
      <c r="EW148" s="79">
        <v>41.656558990478516</v>
      </c>
      <c r="EX148" s="79">
        <v>41.219863891601563</v>
      </c>
      <c r="EY148" s="79">
        <v>40.942726135253906</v>
      </c>
      <c r="EZ148" s="79">
        <v>40.893753051757813</v>
      </c>
      <c r="FA148" s="79">
        <v>40.267063140869141</v>
      </c>
      <c r="FB148" s="79">
        <v>41.198886871337891</v>
      </c>
      <c r="FC148" s="79">
        <v>42.394969940185547</v>
      </c>
      <c r="FD148" s="79">
        <v>42.745880126953125</v>
      </c>
      <c r="FE148" s="79">
        <v>44.981349945068359</v>
      </c>
      <c r="FF148" s="79">
        <v>46.554973602294922</v>
      </c>
      <c r="FG148" s="79">
        <v>48.497882843017578</v>
      </c>
      <c r="FH148" s="79">
        <v>50.728008270263672</v>
      </c>
      <c r="FI148" s="79">
        <v>51.380470275878906</v>
      </c>
      <c r="FJ148" s="79">
        <v>51.351898193359375</v>
      </c>
      <c r="FK148" s="79">
        <v>52.04345703125</v>
      </c>
      <c r="FL148" s="79">
        <v>52.989269256591797</v>
      </c>
      <c r="FM148" s="79">
        <v>53.074699401855469</v>
      </c>
      <c r="FN148" s="79">
        <v>53.228206634521484</v>
      </c>
      <c r="FO148" s="79">
        <v>52.80072021484375</v>
      </c>
      <c r="FP148" s="79">
        <v>52.955242156982422</v>
      </c>
      <c r="FQ148" s="79">
        <v>51.849838256835938</v>
      </c>
      <c r="FR148" s="79">
        <v>51.702735900878906</v>
      </c>
      <c r="FS148" s="79">
        <v>50.591171264648438</v>
      </c>
      <c r="FT148" s="79">
        <v>49.926429748535156</v>
      </c>
      <c r="FU148" s="79">
        <v>0.48670503497123718</v>
      </c>
      <c r="FV148" s="79">
        <v>0.48639163374900818</v>
      </c>
      <c r="FW148" s="79">
        <v>0.50937294960021973</v>
      </c>
      <c r="FX148" s="79">
        <v>1623</v>
      </c>
      <c r="FY148" s="79">
        <v>1</v>
      </c>
      <c r="FZ148" s="41"/>
      <c r="GA148" s="34"/>
      <c r="GB148" s="34"/>
    </row>
    <row r="149" spans="1:184" x14ac:dyDescent="0.25">
      <c r="A149" t="s">
        <v>186</v>
      </c>
      <c r="B149" t="s">
        <v>236</v>
      </c>
      <c r="C149" t="s">
        <v>2</v>
      </c>
      <c r="D149" t="s">
        <v>203</v>
      </c>
      <c r="E149" t="s">
        <v>240</v>
      </c>
      <c r="F149" t="s">
        <v>179</v>
      </c>
      <c r="G149" t="s">
        <v>1</v>
      </c>
      <c r="H149" s="79">
        <v>839</v>
      </c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R149" s="79"/>
      <c r="AS149" s="79"/>
      <c r="AT149" s="79"/>
      <c r="AU149" s="79"/>
      <c r="AV149" s="79"/>
      <c r="AW149" s="79"/>
      <c r="AX149" s="79"/>
      <c r="AY149" s="79"/>
      <c r="AZ149" s="79"/>
      <c r="BA149" s="79"/>
      <c r="BB149" s="79"/>
      <c r="BC149" s="79"/>
      <c r="BD149" s="79"/>
      <c r="BE149" s="79"/>
      <c r="BF149" s="79"/>
      <c r="BG149" s="79"/>
      <c r="BH149" s="79"/>
      <c r="BI149" s="79"/>
      <c r="BJ149" s="79"/>
      <c r="BK149" s="79"/>
      <c r="BL149" s="79"/>
      <c r="BM149" s="79"/>
      <c r="BN149" s="79"/>
      <c r="BO149" s="79"/>
      <c r="BP149" s="79"/>
      <c r="BQ149" s="79"/>
      <c r="BR149" s="79"/>
      <c r="BS149" s="79"/>
      <c r="BT149" s="79"/>
      <c r="BU149" s="79"/>
      <c r="BV149" s="79"/>
      <c r="BW149" s="79"/>
      <c r="BX149" s="79"/>
      <c r="BY149" s="79"/>
      <c r="BZ149" s="79"/>
      <c r="CA149" s="79"/>
      <c r="CB149" s="79"/>
      <c r="CC149" s="79"/>
      <c r="CD149" s="79"/>
      <c r="CE149" s="79"/>
      <c r="CF149" s="79"/>
      <c r="CG149" s="79"/>
      <c r="CH149" s="79"/>
      <c r="CI149" s="79"/>
      <c r="CJ149" s="79"/>
      <c r="CK149" s="79"/>
      <c r="CL149" s="79"/>
      <c r="CM149" s="79"/>
      <c r="CN149" s="79"/>
      <c r="CO149" s="79"/>
      <c r="CP149" s="79"/>
      <c r="CQ149" s="79"/>
      <c r="CR149" s="79"/>
      <c r="CS149" s="79"/>
      <c r="CT149" s="79"/>
      <c r="CU149" s="79"/>
      <c r="CV149" s="79"/>
      <c r="CW149" s="79"/>
      <c r="CX149" s="79"/>
      <c r="CY149" s="79"/>
      <c r="CZ149" s="79"/>
      <c r="DA149" s="79"/>
      <c r="DB149" s="79"/>
      <c r="DC149" s="79"/>
      <c r="DD149" s="79"/>
      <c r="DE149" s="79"/>
      <c r="DF149" s="79"/>
      <c r="DG149" s="79"/>
      <c r="DH149" s="79"/>
      <c r="DI149" s="79"/>
      <c r="DJ149" s="79"/>
      <c r="DK149" s="79"/>
      <c r="DL149" s="79"/>
      <c r="DM149" s="79"/>
      <c r="DN149" s="79"/>
      <c r="DO149" s="79"/>
      <c r="DP149" s="79"/>
      <c r="DQ149" s="79"/>
      <c r="DR149" s="79"/>
      <c r="DS149" s="79"/>
      <c r="DT149" s="79"/>
      <c r="DU149" s="79"/>
      <c r="DV149" s="79"/>
      <c r="DW149" s="79"/>
      <c r="DX149" s="79"/>
      <c r="DY149" s="79"/>
      <c r="DZ149" s="79"/>
      <c r="EA149" s="79"/>
      <c r="EB149" s="79"/>
      <c r="EC149" s="79"/>
      <c r="ED149" s="79"/>
      <c r="EE149" s="79"/>
      <c r="EF149" s="79"/>
      <c r="EG149" s="79"/>
      <c r="EH149" s="79"/>
      <c r="EI149" s="79"/>
      <c r="EJ149" s="79"/>
      <c r="EK149" s="79"/>
      <c r="EL149" s="79"/>
      <c r="EM149" s="79"/>
      <c r="EN149" s="79"/>
      <c r="EO149" s="79"/>
      <c r="EP149" s="79"/>
      <c r="EQ149" s="79"/>
      <c r="ER149" s="79"/>
      <c r="ES149" s="79"/>
      <c r="ET149" s="79"/>
      <c r="EU149" s="79"/>
      <c r="EV149" s="79"/>
      <c r="EW149" s="79"/>
      <c r="EX149" s="79"/>
      <c r="EY149" s="79"/>
      <c r="EZ149" s="79"/>
      <c r="FA149" s="79"/>
      <c r="FB149" s="79"/>
      <c r="FC149" s="79"/>
      <c r="FD149" s="79"/>
      <c r="FE149" s="79"/>
      <c r="FF149" s="79"/>
      <c r="FG149" s="79"/>
      <c r="FH149" s="79"/>
      <c r="FI149" s="79"/>
      <c r="FJ149" s="79"/>
      <c r="FK149" s="79"/>
      <c r="FL149" s="79"/>
      <c r="FM149" s="79"/>
      <c r="FN149" s="79"/>
      <c r="FO149" s="79"/>
      <c r="FP149" s="79"/>
      <c r="FQ149" s="79"/>
      <c r="FR149" s="79"/>
      <c r="FS149" s="79"/>
      <c r="FT149" s="79"/>
      <c r="FU149" s="79"/>
      <c r="FV149" s="79"/>
      <c r="FW149" s="79"/>
      <c r="FX149" s="79">
        <v>23</v>
      </c>
      <c r="FY149" s="79">
        <v>0</v>
      </c>
      <c r="FZ149" s="41"/>
      <c r="GA149" s="34"/>
      <c r="GB149" s="34"/>
    </row>
    <row r="150" spans="1:184" x14ac:dyDescent="0.25">
      <c r="A150" t="s">
        <v>186</v>
      </c>
      <c r="B150" t="s">
        <v>236</v>
      </c>
      <c r="C150" t="s">
        <v>2</v>
      </c>
      <c r="D150" t="s">
        <v>203</v>
      </c>
      <c r="E150" t="s">
        <v>240</v>
      </c>
      <c r="F150" t="s">
        <v>180</v>
      </c>
      <c r="G150" t="s">
        <v>1</v>
      </c>
      <c r="H150" s="79">
        <v>474</v>
      </c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R150" s="79"/>
      <c r="AS150" s="79"/>
      <c r="AT150" s="79"/>
      <c r="AU150" s="79"/>
      <c r="AV150" s="79"/>
      <c r="AW150" s="79"/>
      <c r="AX150" s="79"/>
      <c r="AY150" s="79"/>
      <c r="AZ150" s="79"/>
      <c r="BA150" s="79"/>
      <c r="BB150" s="79"/>
      <c r="BC150" s="79"/>
      <c r="BD150" s="79"/>
      <c r="BE150" s="79"/>
      <c r="BF150" s="79"/>
      <c r="BG150" s="79"/>
      <c r="BH150" s="79"/>
      <c r="BI150" s="79"/>
      <c r="BJ150" s="79"/>
      <c r="BK150" s="79"/>
      <c r="BL150" s="79"/>
      <c r="BM150" s="79"/>
      <c r="BN150" s="79"/>
      <c r="BO150" s="79"/>
      <c r="BP150" s="79"/>
      <c r="BQ150" s="79"/>
      <c r="BR150" s="79"/>
      <c r="BS150" s="79"/>
      <c r="BT150" s="79"/>
      <c r="BU150" s="79"/>
      <c r="BV150" s="79"/>
      <c r="BW150" s="79"/>
      <c r="BX150" s="79"/>
      <c r="BY150" s="79"/>
      <c r="BZ150" s="79"/>
      <c r="CA150" s="79"/>
      <c r="CB150" s="79"/>
      <c r="CC150" s="79"/>
      <c r="CD150" s="79"/>
      <c r="CE150" s="79"/>
      <c r="CF150" s="79"/>
      <c r="CG150" s="79"/>
      <c r="CH150" s="79"/>
      <c r="CI150" s="79"/>
      <c r="CJ150" s="79"/>
      <c r="CK150" s="79"/>
      <c r="CL150" s="79"/>
      <c r="CM150" s="79"/>
      <c r="CN150" s="79"/>
      <c r="CO150" s="79"/>
      <c r="CP150" s="79"/>
      <c r="CQ150" s="79"/>
      <c r="CR150" s="79"/>
      <c r="CS150" s="79"/>
      <c r="CT150" s="79"/>
      <c r="CU150" s="79"/>
      <c r="CV150" s="79"/>
      <c r="CW150" s="79"/>
      <c r="CX150" s="79"/>
      <c r="CY150" s="79"/>
      <c r="CZ150" s="79"/>
      <c r="DA150" s="79"/>
      <c r="DB150" s="79"/>
      <c r="DC150" s="79"/>
      <c r="DD150" s="79"/>
      <c r="DE150" s="79"/>
      <c r="DF150" s="79"/>
      <c r="DG150" s="79"/>
      <c r="DH150" s="79"/>
      <c r="DI150" s="79"/>
      <c r="DJ150" s="79"/>
      <c r="DK150" s="79"/>
      <c r="DL150" s="79"/>
      <c r="DM150" s="79"/>
      <c r="DN150" s="79"/>
      <c r="DO150" s="79"/>
      <c r="DP150" s="79"/>
      <c r="DQ150" s="79"/>
      <c r="DR150" s="79"/>
      <c r="DS150" s="79"/>
      <c r="DT150" s="79"/>
      <c r="DU150" s="79"/>
      <c r="DV150" s="79"/>
      <c r="DW150" s="79"/>
      <c r="DX150" s="79"/>
      <c r="DY150" s="79"/>
      <c r="DZ150" s="79"/>
      <c r="EA150" s="79"/>
      <c r="EB150" s="79"/>
      <c r="EC150" s="79"/>
      <c r="ED150" s="79"/>
      <c r="EE150" s="79"/>
      <c r="EF150" s="79"/>
      <c r="EG150" s="79"/>
      <c r="EH150" s="79"/>
      <c r="EI150" s="79"/>
      <c r="EJ150" s="79"/>
      <c r="EK150" s="79"/>
      <c r="EL150" s="79"/>
      <c r="EM150" s="79"/>
      <c r="EN150" s="79"/>
      <c r="EO150" s="79"/>
      <c r="EP150" s="79"/>
      <c r="EQ150" s="79"/>
      <c r="ER150" s="79"/>
      <c r="ES150" s="79"/>
      <c r="ET150" s="79"/>
      <c r="EU150" s="79"/>
      <c r="EV150" s="79"/>
      <c r="EW150" s="79"/>
      <c r="EX150" s="79"/>
      <c r="EY150" s="79"/>
      <c r="EZ150" s="79"/>
      <c r="FA150" s="79"/>
      <c r="FB150" s="79"/>
      <c r="FC150" s="79"/>
      <c r="FD150" s="79"/>
      <c r="FE150" s="79"/>
      <c r="FF150" s="79"/>
      <c r="FG150" s="79"/>
      <c r="FH150" s="79"/>
      <c r="FI150" s="79"/>
      <c r="FJ150" s="79"/>
      <c r="FK150" s="79"/>
      <c r="FL150" s="79"/>
      <c r="FM150" s="79"/>
      <c r="FN150" s="79"/>
      <c r="FO150" s="79"/>
      <c r="FP150" s="79"/>
      <c r="FQ150" s="79"/>
      <c r="FR150" s="79"/>
      <c r="FS150" s="79"/>
      <c r="FT150" s="79"/>
      <c r="FU150" s="79"/>
      <c r="FV150" s="79"/>
      <c r="FW150" s="79"/>
      <c r="FX150" s="79">
        <v>48</v>
      </c>
      <c r="FY150" s="79">
        <v>0</v>
      </c>
      <c r="FZ150" s="41"/>
      <c r="GA150" s="34"/>
      <c r="GB150" s="34"/>
    </row>
    <row r="151" spans="1:184" x14ac:dyDescent="0.25">
      <c r="A151" t="s">
        <v>186</v>
      </c>
      <c r="B151" t="s">
        <v>236</v>
      </c>
      <c r="C151" t="s">
        <v>2</v>
      </c>
      <c r="D151" t="s">
        <v>203</v>
      </c>
      <c r="E151" t="s">
        <v>240</v>
      </c>
      <c r="F151" t="s">
        <v>181</v>
      </c>
      <c r="G151" t="s">
        <v>1</v>
      </c>
      <c r="H151" s="79">
        <v>198</v>
      </c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  <c r="AU151" s="79"/>
      <c r="AV151" s="79"/>
      <c r="AW151" s="79"/>
      <c r="AX151" s="79"/>
      <c r="AY151" s="79"/>
      <c r="AZ151" s="79"/>
      <c r="BA151" s="79"/>
      <c r="BB151" s="79"/>
      <c r="BC151" s="79"/>
      <c r="BD151" s="79"/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79"/>
      <c r="BR151" s="79"/>
      <c r="BS151" s="79"/>
      <c r="BT151" s="79"/>
      <c r="BU151" s="79"/>
      <c r="BV151" s="79"/>
      <c r="BW151" s="79"/>
      <c r="BX151" s="79"/>
      <c r="BY151" s="79"/>
      <c r="BZ151" s="79"/>
      <c r="CA151" s="79"/>
      <c r="CB151" s="79"/>
      <c r="CC151" s="79"/>
      <c r="CD151" s="79"/>
      <c r="CE151" s="79"/>
      <c r="CF151" s="79"/>
      <c r="CG151" s="79"/>
      <c r="CH151" s="79"/>
      <c r="CI151" s="79"/>
      <c r="CJ151" s="79"/>
      <c r="CK151" s="79"/>
      <c r="CL151" s="79"/>
      <c r="CM151" s="79"/>
      <c r="CN151" s="79"/>
      <c r="CO151" s="79"/>
      <c r="CP151" s="79"/>
      <c r="CQ151" s="79"/>
      <c r="CR151" s="79"/>
      <c r="CS151" s="79"/>
      <c r="CT151" s="79"/>
      <c r="CU151" s="79"/>
      <c r="CV151" s="79"/>
      <c r="CW151" s="79"/>
      <c r="CX151" s="79"/>
      <c r="CY151" s="79"/>
      <c r="CZ151" s="79"/>
      <c r="DA151" s="79"/>
      <c r="DB151" s="79"/>
      <c r="DC151" s="79"/>
      <c r="DD151" s="79"/>
      <c r="DE151" s="79"/>
      <c r="DF151" s="79"/>
      <c r="DG151" s="79"/>
      <c r="DH151" s="79"/>
      <c r="DI151" s="79"/>
      <c r="DJ151" s="79"/>
      <c r="DK151" s="79"/>
      <c r="DL151" s="79"/>
      <c r="DM151" s="79"/>
      <c r="DN151" s="79"/>
      <c r="DO151" s="79"/>
      <c r="DP151" s="79"/>
      <c r="DQ151" s="79"/>
      <c r="DR151" s="79"/>
      <c r="DS151" s="79"/>
      <c r="DT151" s="79"/>
      <c r="DU151" s="79"/>
      <c r="DV151" s="79"/>
      <c r="DW151" s="79"/>
      <c r="DX151" s="79"/>
      <c r="DY151" s="79"/>
      <c r="DZ151" s="79"/>
      <c r="EA151" s="79"/>
      <c r="EB151" s="79"/>
      <c r="EC151" s="79"/>
      <c r="ED151" s="79"/>
      <c r="EE151" s="79"/>
      <c r="EF151" s="79"/>
      <c r="EG151" s="79"/>
      <c r="EH151" s="79"/>
      <c r="EI151" s="79"/>
      <c r="EJ151" s="79"/>
      <c r="EK151" s="79"/>
      <c r="EL151" s="79"/>
      <c r="EM151" s="79"/>
      <c r="EN151" s="79"/>
      <c r="EO151" s="79"/>
      <c r="EP151" s="79"/>
      <c r="EQ151" s="79"/>
      <c r="ER151" s="79"/>
      <c r="ES151" s="79"/>
      <c r="ET151" s="79"/>
      <c r="EU151" s="79"/>
      <c r="EV151" s="79"/>
      <c r="EW151" s="79"/>
      <c r="EX151" s="79"/>
      <c r="EY151" s="79"/>
      <c r="EZ151" s="79"/>
      <c r="FA151" s="79"/>
      <c r="FB151" s="79"/>
      <c r="FC151" s="79"/>
      <c r="FD151" s="79"/>
      <c r="FE151" s="79"/>
      <c r="FF151" s="79"/>
      <c r="FG151" s="79"/>
      <c r="FH151" s="79"/>
      <c r="FI151" s="79"/>
      <c r="FJ151" s="79"/>
      <c r="FK151" s="79"/>
      <c r="FL151" s="79"/>
      <c r="FM151" s="79"/>
      <c r="FN151" s="79"/>
      <c r="FO151" s="79"/>
      <c r="FP151" s="79"/>
      <c r="FQ151" s="79"/>
      <c r="FR151" s="79"/>
      <c r="FS151" s="79"/>
      <c r="FT151" s="79"/>
      <c r="FU151" s="79"/>
      <c r="FV151" s="79"/>
      <c r="FW151" s="79"/>
      <c r="FX151" s="79">
        <v>5</v>
      </c>
      <c r="FY151" s="79">
        <v>0</v>
      </c>
      <c r="FZ151" s="41"/>
      <c r="GA151" s="34"/>
      <c r="GB151" s="34"/>
    </row>
    <row r="152" spans="1:184" x14ac:dyDescent="0.25">
      <c r="A152" t="s">
        <v>186</v>
      </c>
      <c r="B152" t="s">
        <v>236</v>
      </c>
      <c r="C152" t="s">
        <v>2</v>
      </c>
      <c r="D152" t="s">
        <v>203</v>
      </c>
      <c r="E152" t="s">
        <v>240</v>
      </c>
      <c r="F152" t="s">
        <v>182</v>
      </c>
      <c r="G152" t="s">
        <v>1</v>
      </c>
      <c r="H152" s="79">
        <v>2118</v>
      </c>
      <c r="I152" s="79">
        <v>1.1477433443069458</v>
      </c>
      <c r="J152" s="79">
        <v>0.96287810802459717</v>
      </c>
      <c r="K152" s="79">
        <v>0.93111389875411987</v>
      </c>
      <c r="L152" s="79">
        <v>1.0935825109481812</v>
      </c>
      <c r="M152" s="79">
        <v>1.1225841045379639</v>
      </c>
      <c r="N152" s="79">
        <v>1.1643468141555786</v>
      </c>
      <c r="O152" s="79">
        <v>1.4544922113418579</v>
      </c>
      <c r="P152" s="79">
        <v>1.8402936458587646</v>
      </c>
      <c r="Q152" s="79">
        <v>1.7455097436904907</v>
      </c>
      <c r="R152" s="79">
        <v>1.6669502258300781</v>
      </c>
      <c r="S152" s="79">
        <v>1.4842629432678223</v>
      </c>
      <c r="T152" s="79">
        <v>1.6268982887268066</v>
      </c>
      <c r="U152" s="79">
        <v>1.5326250791549683</v>
      </c>
      <c r="V152" s="79">
        <v>1.5779914855957031</v>
      </c>
      <c r="W152" s="79">
        <v>1.4653451442718506</v>
      </c>
      <c r="X152" s="79">
        <v>1.5480409860610962</v>
      </c>
      <c r="Y152" s="79">
        <v>1.7825932502746582</v>
      </c>
      <c r="Z152" s="79">
        <v>2.1044430732727051</v>
      </c>
      <c r="AA152" s="79">
        <v>2.2333335876464844</v>
      </c>
      <c r="AB152" s="79">
        <v>2.152437686920166</v>
      </c>
      <c r="AC152" s="79">
        <v>2.1675260066986084</v>
      </c>
      <c r="AD152" s="79">
        <v>1.7577672004699707</v>
      </c>
      <c r="AE152" s="79">
        <v>1.5673962831497192</v>
      </c>
      <c r="AF152" s="79">
        <v>1.2398066520690918</v>
      </c>
      <c r="AG152" s="79">
        <v>-0.52781522274017334</v>
      </c>
      <c r="AH152" s="79">
        <v>-0.44673332571983337</v>
      </c>
      <c r="AI152" s="79">
        <v>-0.40605747699737549</v>
      </c>
      <c r="AJ152" s="79">
        <v>-0.16259875893592834</v>
      </c>
      <c r="AK152" s="79">
        <v>-0.21084104478359222</v>
      </c>
      <c r="AL152" s="79">
        <v>-0.38067218661308289</v>
      </c>
      <c r="AM152" s="79">
        <v>-0.30288231372833252</v>
      </c>
      <c r="AN152" s="79">
        <v>-0.36359396576881409</v>
      </c>
      <c r="AO152" s="79">
        <v>-0.45562615990638733</v>
      </c>
      <c r="AP152" s="79">
        <v>-0.31859228014945984</v>
      </c>
      <c r="AQ152" s="79">
        <v>-0.37407931685447693</v>
      </c>
      <c r="AR152" s="79">
        <v>-0.22535902261734009</v>
      </c>
      <c r="AS152" s="79">
        <v>-0.5403096079826355</v>
      </c>
      <c r="AT152" s="79">
        <v>-0.46419548988342285</v>
      </c>
      <c r="AU152" s="79">
        <v>-0.28495329618453979</v>
      </c>
      <c r="AV152" s="79">
        <v>-0.18162766098976135</v>
      </c>
      <c r="AW152" s="79">
        <v>-9.8998304456472397E-3</v>
      </c>
      <c r="AX152" s="79">
        <v>-2.528664655983448E-2</v>
      </c>
      <c r="AY152" s="79">
        <v>-8.5474133491516113E-2</v>
      </c>
      <c r="AZ152" s="79">
        <v>-0.24775420129299164</v>
      </c>
      <c r="BA152" s="79">
        <v>-0.194294273853302</v>
      </c>
      <c r="BB152" s="79">
        <v>-0.90197330713272095</v>
      </c>
      <c r="BC152" s="79">
        <v>-0.54169332981109619</v>
      </c>
      <c r="BD152" s="79">
        <v>-0.25778687000274658</v>
      </c>
      <c r="BE152" s="79">
        <v>-0.36661535501480103</v>
      </c>
      <c r="BF152" s="79">
        <v>-0.31797996163368225</v>
      </c>
      <c r="BG152" s="79">
        <v>-0.28617408871650696</v>
      </c>
      <c r="BH152" s="79">
        <v>-3.9172977209091187E-2</v>
      </c>
      <c r="BI152" s="79">
        <v>-9.1446615755558014E-2</v>
      </c>
      <c r="BJ152" s="79">
        <v>-0.24350139498710632</v>
      </c>
      <c r="BK152" s="79">
        <v>-0.17589043080806732</v>
      </c>
      <c r="BL152" s="79">
        <v>-0.18760249018669128</v>
      </c>
      <c r="BM152" s="79">
        <v>-0.26901599764823914</v>
      </c>
      <c r="BN152" s="79">
        <v>-0.15838874876499176</v>
      </c>
      <c r="BO152" s="79">
        <v>-0.19422851502895355</v>
      </c>
      <c r="BP152" s="79">
        <v>-3.872239962220192E-2</v>
      </c>
      <c r="BQ152" s="79">
        <v>-0.3377036452293396</v>
      </c>
      <c r="BR152" s="79">
        <v>-0.25837713479995728</v>
      </c>
      <c r="BS152" s="79">
        <v>-0.13151746988296509</v>
      </c>
      <c r="BT152" s="79">
        <v>-9.4204787164926529E-3</v>
      </c>
      <c r="BU152" s="79">
        <v>0.14879442751407623</v>
      </c>
      <c r="BV152" s="79">
        <v>0.15187092125415802</v>
      </c>
      <c r="BW152" s="79">
        <v>0.1040479764342308</v>
      </c>
      <c r="BX152" s="79">
        <v>-5.3310442715883255E-2</v>
      </c>
      <c r="BY152" s="79">
        <v>6.8870047107338905E-3</v>
      </c>
      <c r="BZ152" s="79">
        <v>-0.65789210796356201</v>
      </c>
      <c r="CA152" s="79">
        <v>-0.35150620341300964</v>
      </c>
      <c r="CB152" s="79">
        <v>-0.13233077526092529</v>
      </c>
      <c r="CC152" s="79">
        <v>-0.25496882200241089</v>
      </c>
      <c r="CD152" s="79">
        <v>-0.22880576550960541</v>
      </c>
      <c r="CE152" s="79">
        <v>-0.20314320921897888</v>
      </c>
      <c r="CF152" s="79">
        <v>4.6311341226100922E-2</v>
      </c>
      <c r="CG152" s="79">
        <v>-8.7543968111276627E-3</v>
      </c>
      <c r="CH152" s="79">
        <v>-0.1484973281621933</v>
      </c>
      <c r="CI152" s="79">
        <v>-8.7936222553253174E-2</v>
      </c>
      <c r="CJ152" s="79">
        <v>-6.5711311995983124E-2</v>
      </c>
      <c r="CK152" s="79">
        <v>-0.13977038860321045</v>
      </c>
      <c r="CL152" s="79">
        <v>-4.7432288527488708E-2</v>
      </c>
      <c r="CM152" s="79">
        <v>-6.9664403796195984E-2</v>
      </c>
      <c r="CN152" s="79">
        <v>9.0541563928127289E-2</v>
      </c>
      <c r="CO152" s="79">
        <v>-0.19737936556339264</v>
      </c>
      <c r="CP152" s="79">
        <v>-0.11582794785499573</v>
      </c>
      <c r="CQ152" s="79">
        <v>-2.5248276069760323E-2</v>
      </c>
      <c r="CR152" s="79">
        <v>0.10984969139099121</v>
      </c>
      <c r="CS152" s="79">
        <v>0.25870558619499207</v>
      </c>
      <c r="CT152" s="79">
        <v>0.27456972002983093</v>
      </c>
      <c r="CU152" s="79">
        <v>0.23531040549278259</v>
      </c>
      <c r="CV152" s="79">
        <v>8.1360712647438049E-2</v>
      </c>
      <c r="CW152" s="79">
        <v>0.14622454345226288</v>
      </c>
      <c r="CX152" s="79">
        <v>-0.48884224891662598</v>
      </c>
      <c r="CY152" s="79">
        <v>-0.21978318691253662</v>
      </c>
      <c r="CZ152" s="79">
        <v>-4.5440264046192169E-2</v>
      </c>
      <c r="DA152" s="79">
        <v>-0.14332228899002075</v>
      </c>
      <c r="DB152" s="79">
        <v>-0.13963158428668976</v>
      </c>
      <c r="DC152" s="79">
        <v>-0.12011232972145081</v>
      </c>
      <c r="DD152" s="79">
        <v>0.13179565966129303</v>
      </c>
      <c r="DE152" s="79">
        <v>7.3937825858592987E-2</v>
      </c>
      <c r="DF152" s="79">
        <v>-5.3493253886699677E-2</v>
      </c>
      <c r="DG152" s="79">
        <v>1.7980444681597874E-5</v>
      </c>
      <c r="DH152" s="79">
        <v>5.617985874414444E-2</v>
      </c>
      <c r="DI152" s="79">
        <v>-1.0524768382310867E-2</v>
      </c>
      <c r="DJ152" s="79">
        <v>6.352417916059494E-2</v>
      </c>
      <c r="DK152" s="79">
        <v>5.4899714887142181E-2</v>
      </c>
      <c r="DL152" s="79">
        <v>0.2198055237531662</v>
      </c>
      <c r="DM152" s="79">
        <v>-5.7055089622735977E-2</v>
      </c>
      <c r="DN152" s="79">
        <v>2.6721229776740074E-2</v>
      </c>
      <c r="DO152" s="79">
        <v>8.1020914018154144E-2</v>
      </c>
      <c r="DP152" s="79">
        <v>0.22911986708641052</v>
      </c>
      <c r="DQ152" s="79">
        <v>0.36861675977706909</v>
      </c>
      <c r="DR152" s="79">
        <v>0.39726850390434265</v>
      </c>
      <c r="DS152" s="79">
        <v>0.36657282710075378</v>
      </c>
      <c r="DT152" s="79">
        <v>0.21603186428546906</v>
      </c>
      <c r="DU152" s="79">
        <v>0.28556206822395325</v>
      </c>
      <c r="DV152" s="79">
        <v>-0.31979236006736755</v>
      </c>
      <c r="DW152" s="79">
        <v>-8.8060170412063599E-2</v>
      </c>
      <c r="DX152" s="79">
        <v>4.1450243443250656E-2</v>
      </c>
      <c r="DY152" s="79">
        <v>1.7877556383609772E-2</v>
      </c>
      <c r="DZ152" s="79">
        <v>-1.0878218337893486E-2</v>
      </c>
      <c r="EA152" s="79">
        <v>-2.2893004643265158E-4</v>
      </c>
      <c r="EB152" s="79">
        <v>0.25522142648696899</v>
      </c>
      <c r="EC152" s="79">
        <v>0.1933322548866272</v>
      </c>
      <c r="ED152" s="79">
        <v>8.3677537739276886E-2</v>
      </c>
      <c r="EE152" s="79">
        <v>0.12700988352298737</v>
      </c>
      <c r="EF152" s="79">
        <v>0.23217135667800903</v>
      </c>
      <c r="EG152" s="79">
        <v>0.17608538269996643</v>
      </c>
      <c r="EH152" s="79">
        <v>0.22372768819332123</v>
      </c>
      <c r="EI152" s="79">
        <v>0.23475050926208496</v>
      </c>
      <c r="EJ152" s="79">
        <v>0.40644216537475586</v>
      </c>
      <c r="EK152" s="79">
        <v>0.14555087685585022</v>
      </c>
      <c r="EL152" s="79">
        <v>0.23253960907459259</v>
      </c>
      <c r="EM152" s="79">
        <v>0.23445673286914825</v>
      </c>
      <c r="EN152" s="79">
        <v>0.40132704377174377</v>
      </c>
      <c r="EO152" s="79">
        <v>0.52731102705001831</v>
      </c>
      <c r="EP152" s="79">
        <v>0.57442611455917358</v>
      </c>
      <c r="EQ152" s="79">
        <v>0.5560949444770813</v>
      </c>
      <c r="ER152" s="79">
        <v>0.41047564148902893</v>
      </c>
      <c r="ES152" s="79">
        <v>0.48674336075782776</v>
      </c>
      <c r="ET152" s="79">
        <v>-7.5711198151111603E-2</v>
      </c>
      <c r="EU152" s="79">
        <v>0.10212695598602295</v>
      </c>
      <c r="EV152" s="79">
        <v>0.16690634191036224</v>
      </c>
      <c r="EW152" s="79">
        <v>40.231906890869141</v>
      </c>
      <c r="EX152" s="79">
        <v>40.130191802978516</v>
      </c>
      <c r="EY152" s="79">
        <v>40.116935729980469</v>
      </c>
      <c r="EZ152" s="79">
        <v>40.530910491943359</v>
      </c>
      <c r="FA152" s="79">
        <v>40.3466796875</v>
      </c>
      <c r="FB152" s="79">
        <v>40.24237060546875</v>
      </c>
      <c r="FC152" s="79">
        <v>40.523567199707031</v>
      </c>
      <c r="FD152" s="79">
        <v>40.889514923095703</v>
      </c>
      <c r="FE152" s="79">
        <v>42.404750823974609</v>
      </c>
      <c r="FF152" s="79">
        <v>43.747905731201172</v>
      </c>
      <c r="FG152" s="79">
        <v>45.383926391601563</v>
      </c>
      <c r="FH152" s="79">
        <v>46.265289306640625</v>
      </c>
      <c r="FI152" s="79">
        <v>48.804096221923828</v>
      </c>
      <c r="FJ152" s="79">
        <v>49.804790496826172</v>
      </c>
      <c r="FK152" s="79">
        <v>49.440509796142578</v>
      </c>
      <c r="FL152" s="79">
        <v>48.629623413085938</v>
      </c>
      <c r="FM152" s="79">
        <v>46.611660003662109</v>
      </c>
      <c r="FN152" s="79">
        <v>46.788951873779297</v>
      </c>
      <c r="FO152" s="79">
        <v>46.856071472167969</v>
      </c>
      <c r="FP152" s="79">
        <v>45.813995361328125</v>
      </c>
      <c r="FQ152" s="79">
        <v>44.654144287109375</v>
      </c>
      <c r="FR152" s="79">
        <v>44.236282348632813</v>
      </c>
      <c r="FS152" s="79">
        <v>44.391208648681641</v>
      </c>
      <c r="FT152" s="79">
        <v>44.932037353515625</v>
      </c>
      <c r="FU152" s="79">
        <v>7.8028127551078796E-2</v>
      </c>
      <c r="FV152" s="79">
        <v>0.12765988707542419</v>
      </c>
      <c r="FW152" s="79">
        <v>7.7946744859218597E-2</v>
      </c>
      <c r="FX152" s="79">
        <v>156</v>
      </c>
      <c r="FY152" s="79">
        <v>1</v>
      </c>
      <c r="FZ152" s="41"/>
      <c r="GA152" s="34"/>
      <c r="GB152" s="34"/>
    </row>
    <row r="153" spans="1:184" x14ac:dyDescent="0.25">
      <c r="A153" t="s">
        <v>186</v>
      </c>
      <c r="B153" t="s">
        <v>236</v>
      </c>
      <c r="C153" t="s">
        <v>2</v>
      </c>
      <c r="D153" t="s">
        <v>203</v>
      </c>
      <c r="E153" t="s">
        <v>240</v>
      </c>
      <c r="F153" t="s">
        <v>183</v>
      </c>
      <c r="G153" t="s">
        <v>1</v>
      </c>
      <c r="H153" s="79">
        <v>1944</v>
      </c>
      <c r="I153" s="79">
        <v>1.5948673486709595</v>
      </c>
      <c r="J153" s="79">
        <v>1.4515079259872437</v>
      </c>
      <c r="K153" s="79">
        <v>1.347489595413208</v>
      </c>
      <c r="L153" s="79">
        <v>1.4069926738739014</v>
      </c>
      <c r="M153" s="79">
        <v>1.4603700637817383</v>
      </c>
      <c r="N153" s="79">
        <v>1.7628309726715088</v>
      </c>
      <c r="O153" s="79">
        <v>2.2047982215881348</v>
      </c>
      <c r="P153" s="79">
        <v>2.1956174373626709</v>
      </c>
      <c r="Q153" s="79">
        <v>1.8010759353637695</v>
      </c>
      <c r="R153" s="79">
        <v>1.6287951469421387</v>
      </c>
      <c r="S153" s="79">
        <v>1.4701167345046997</v>
      </c>
      <c r="T153" s="79">
        <v>1.3921524286270142</v>
      </c>
      <c r="U153" s="79">
        <v>1.2551230192184448</v>
      </c>
      <c r="V153" s="79">
        <v>1.371888279914856</v>
      </c>
      <c r="W153" s="79">
        <v>1.371495246887207</v>
      </c>
      <c r="X153" s="79">
        <v>1.7388861179351807</v>
      </c>
      <c r="Y153" s="79">
        <v>1.6199229955673218</v>
      </c>
      <c r="Z153" s="79">
        <v>1.9798866510391235</v>
      </c>
      <c r="AA153" s="79">
        <v>2.0008449554443359</v>
      </c>
      <c r="AB153" s="79">
        <v>2.3625884056091309</v>
      </c>
      <c r="AC153" s="79">
        <v>2.0395801067352295</v>
      </c>
      <c r="AD153" s="79">
        <v>2.2722880840301514</v>
      </c>
      <c r="AE153" s="79">
        <v>2.0049772262573242</v>
      </c>
      <c r="AF153" s="79">
        <v>1.6134167909622192</v>
      </c>
      <c r="AG153" s="79">
        <v>-0.26521611213684082</v>
      </c>
      <c r="AH153" s="79">
        <v>-0.26673802733421326</v>
      </c>
      <c r="AI153" s="79">
        <v>-0.27229058742523193</v>
      </c>
      <c r="AJ153" s="79">
        <v>-0.23709931969642639</v>
      </c>
      <c r="AK153" s="79">
        <v>-0.36589857935905457</v>
      </c>
      <c r="AL153" s="79">
        <v>-0.32382318377494812</v>
      </c>
      <c r="AM153" s="79">
        <v>-0.19772703945636749</v>
      </c>
      <c r="AN153" s="79">
        <v>-6.6066741943359375E-2</v>
      </c>
      <c r="AO153" s="79">
        <v>-9.4067759811878204E-2</v>
      </c>
      <c r="AP153" s="79">
        <v>-0.3101947009563446</v>
      </c>
      <c r="AQ153" s="79">
        <v>-0.42506390810012817</v>
      </c>
      <c r="AR153" s="79">
        <v>-0.29842948913574219</v>
      </c>
      <c r="AS153" s="79">
        <v>-0.95781189203262329</v>
      </c>
      <c r="AT153" s="79">
        <v>-0.88231068849563599</v>
      </c>
      <c r="AU153" s="79">
        <v>-0.64814478158950806</v>
      </c>
      <c r="AV153" s="79">
        <v>-1.9972000271081924E-2</v>
      </c>
      <c r="AW153" s="79">
        <v>-0.18260200321674347</v>
      </c>
      <c r="AX153" s="79">
        <v>-0.45259428024291992</v>
      </c>
      <c r="AY153" s="79">
        <v>-0.49988847970962524</v>
      </c>
      <c r="AZ153" s="79">
        <v>-0.40371611714363098</v>
      </c>
      <c r="BA153" s="79">
        <v>-0.73622846603393555</v>
      </c>
      <c r="BB153" s="79">
        <v>-0.52792602777481079</v>
      </c>
      <c r="BC153" s="79">
        <v>-0.55798566341400146</v>
      </c>
      <c r="BD153" s="79">
        <v>-0.62273657321929932</v>
      </c>
      <c r="BE153" s="79">
        <v>-4.1603852063417435E-2</v>
      </c>
      <c r="BF153" s="79">
        <v>-6.6083468496799469E-2</v>
      </c>
      <c r="BG153" s="79">
        <v>-0.10150918364524841</v>
      </c>
      <c r="BH153" s="79">
        <v>-7.3230043053627014E-2</v>
      </c>
      <c r="BI153" s="79">
        <v>-0.19232422113418579</v>
      </c>
      <c r="BJ153" s="79">
        <v>-8.4020115435123444E-2</v>
      </c>
      <c r="BK153" s="79">
        <v>3.865576907992363E-2</v>
      </c>
      <c r="BL153" s="79">
        <v>0.13250315189361572</v>
      </c>
      <c r="BM153" s="79">
        <v>7.8346602618694305E-2</v>
      </c>
      <c r="BN153" s="79">
        <v>-0.10041983425617218</v>
      </c>
      <c r="BO153" s="79">
        <v>-0.2469983696937561</v>
      </c>
      <c r="BP153" s="79">
        <v>-0.1302422434091568</v>
      </c>
      <c r="BQ153" s="79">
        <v>-0.73254013061523438</v>
      </c>
      <c r="BR153" s="79">
        <v>-0.6561434268951416</v>
      </c>
      <c r="BS153" s="79">
        <v>-0.43824076652526855</v>
      </c>
      <c r="BT153" s="79">
        <v>0.17117178440093994</v>
      </c>
      <c r="BU153" s="79">
        <v>-1.8282086821272969E-3</v>
      </c>
      <c r="BV153" s="79">
        <v>-0.17061123251914978</v>
      </c>
      <c r="BW153" s="79">
        <v>-0.26249191164970398</v>
      </c>
      <c r="BX153" s="79">
        <v>-0.13973774015903473</v>
      </c>
      <c r="BY153" s="79">
        <v>-0.47654882073402405</v>
      </c>
      <c r="BZ153" s="79">
        <v>-0.23553645610809326</v>
      </c>
      <c r="CA153" s="79">
        <v>-0.25197574496269226</v>
      </c>
      <c r="CB153" s="79">
        <v>-0.33290818333625793</v>
      </c>
      <c r="CC153" s="79">
        <v>0.11326931416988373</v>
      </c>
      <c r="CD153" s="79">
        <v>7.2889260947704315E-2</v>
      </c>
      <c r="CE153" s="79">
        <v>1.6773490235209465E-2</v>
      </c>
      <c r="CF153" s="79">
        <v>4.0265318006277084E-2</v>
      </c>
      <c r="CG153" s="79">
        <v>-7.2107143700122833E-2</v>
      </c>
      <c r="CH153" s="79">
        <v>8.2066766917705536E-2</v>
      </c>
      <c r="CI153" s="79">
        <v>0.20237378776073456</v>
      </c>
      <c r="CJ153" s="79">
        <v>0.27003204822540283</v>
      </c>
      <c r="CK153" s="79">
        <v>0.19776026904582977</v>
      </c>
      <c r="CL153" s="79">
        <v>4.4869598001241684E-2</v>
      </c>
      <c r="CM153" s="79">
        <v>-0.12367071211338043</v>
      </c>
      <c r="CN153" s="79">
        <v>-1.3756278902292252E-2</v>
      </c>
      <c r="CO153" s="79">
        <v>-0.57651764154434204</v>
      </c>
      <c r="CP153" s="79">
        <v>-0.49950063228607178</v>
      </c>
      <c r="CQ153" s="79">
        <v>-0.29286187887191772</v>
      </c>
      <c r="CR153" s="79">
        <v>0.30355739593505859</v>
      </c>
      <c r="CS153" s="79">
        <v>0.12337516993284225</v>
      </c>
      <c r="CT153" s="79">
        <v>2.4689346551895142E-2</v>
      </c>
      <c r="CU153" s="79">
        <v>-9.8071776330471039E-2</v>
      </c>
      <c r="CV153" s="79">
        <v>4.3092884123325348E-2</v>
      </c>
      <c r="CW153" s="79">
        <v>-0.29669550061225891</v>
      </c>
      <c r="CX153" s="79">
        <v>-3.3028319478034973E-2</v>
      </c>
      <c r="CY153" s="79">
        <v>-4.003419354557991E-2</v>
      </c>
      <c r="CZ153" s="79">
        <v>-0.13217389583587646</v>
      </c>
      <c r="DA153" s="79">
        <v>0.26814249157905579</v>
      </c>
      <c r="DB153" s="79">
        <v>0.2118619829416275</v>
      </c>
      <c r="DC153" s="79">
        <v>0.13505616784095764</v>
      </c>
      <c r="DD153" s="79">
        <v>0.15376067161560059</v>
      </c>
      <c r="DE153" s="79">
        <v>4.8109937459230423E-2</v>
      </c>
      <c r="DF153" s="79">
        <v>0.24815364181995392</v>
      </c>
      <c r="DG153" s="79">
        <v>0.36609181761741638</v>
      </c>
      <c r="DH153" s="79">
        <v>0.40756094455718994</v>
      </c>
      <c r="DI153" s="79">
        <v>0.31717392802238464</v>
      </c>
      <c r="DJ153" s="79">
        <v>0.19015902280807495</v>
      </c>
      <c r="DK153" s="79">
        <v>-3.4305485314689577E-4</v>
      </c>
      <c r="DL153" s="79">
        <v>0.10272969305515289</v>
      </c>
      <c r="DM153" s="79">
        <v>-0.42049512267112732</v>
      </c>
      <c r="DN153" s="79">
        <v>-0.34285786747932434</v>
      </c>
      <c r="DO153" s="79">
        <v>-0.14748300611972809</v>
      </c>
      <c r="DP153" s="79">
        <v>0.43594300746917725</v>
      </c>
      <c r="DQ153" s="79">
        <v>0.24857854843139648</v>
      </c>
      <c r="DR153" s="79">
        <v>0.21998992562294006</v>
      </c>
      <c r="DS153" s="79">
        <v>6.6348358988761902E-2</v>
      </c>
      <c r="DT153" s="79">
        <v>0.22592350840568542</v>
      </c>
      <c r="DU153" s="79">
        <v>-0.11684217303991318</v>
      </c>
      <c r="DV153" s="79">
        <v>0.16947981715202332</v>
      </c>
      <c r="DW153" s="79">
        <v>0.17190735042095184</v>
      </c>
      <c r="DX153" s="79">
        <v>6.8560384213924408E-2</v>
      </c>
      <c r="DY153" s="79">
        <v>0.49175474047660828</v>
      </c>
      <c r="DZ153" s="79">
        <v>0.41251653432846069</v>
      </c>
      <c r="EA153" s="79">
        <v>0.30583754181861877</v>
      </c>
      <c r="EB153" s="79">
        <v>0.31762996315956116</v>
      </c>
      <c r="EC153" s="79">
        <v>0.22168430685997009</v>
      </c>
      <c r="ED153" s="79">
        <v>0.48795673251152039</v>
      </c>
      <c r="EE153" s="79">
        <v>0.6024746298789978</v>
      </c>
      <c r="EF153" s="79">
        <v>0.60613083839416504</v>
      </c>
      <c r="EG153" s="79">
        <v>0.48958829045295715</v>
      </c>
      <c r="EH153" s="79">
        <v>0.39993390440940857</v>
      </c>
      <c r="EI153" s="79">
        <v>0.1777224987745285</v>
      </c>
      <c r="EJ153" s="79">
        <v>0.27091693878173828</v>
      </c>
      <c r="EK153" s="79">
        <v>-0.19522339105606079</v>
      </c>
      <c r="EL153" s="79">
        <v>-0.11669059097766876</v>
      </c>
      <c r="EM153" s="79">
        <v>6.2421012669801712E-2</v>
      </c>
      <c r="EN153" s="79">
        <v>0.6270868182182312</v>
      </c>
      <c r="EO153" s="79">
        <v>0.42935234308242798</v>
      </c>
      <c r="EP153" s="79">
        <v>0.50197297334671021</v>
      </c>
      <c r="EQ153" s="79">
        <v>0.30374491214752197</v>
      </c>
      <c r="ER153" s="79">
        <v>0.48990187048912048</v>
      </c>
      <c r="ES153" s="79">
        <v>0.14283746480941772</v>
      </c>
      <c r="ET153" s="79">
        <v>0.46186938881874084</v>
      </c>
      <c r="EU153" s="79">
        <v>0.47791728377342224</v>
      </c>
      <c r="EV153" s="79">
        <v>0.35838881134986877</v>
      </c>
      <c r="EW153" s="79">
        <v>39.722476959228516</v>
      </c>
      <c r="EX153" s="79">
        <v>39.061897277832031</v>
      </c>
      <c r="EY153" s="79">
        <v>38.775360107421875</v>
      </c>
      <c r="EZ153" s="79">
        <v>38.439807891845703</v>
      </c>
      <c r="FA153" s="79">
        <v>38.125377655029297</v>
      </c>
      <c r="FB153" s="79">
        <v>38.132663726806641</v>
      </c>
      <c r="FC153" s="79">
        <v>38.437911987304688</v>
      </c>
      <c r="FD153" s="79">
        <v>39.612522125244141</v>
      </c>
      <c r="FE153" s="79">
        <v>42.431064605712891</v>
      </c>
      <c r="FF153" s="79">
        <v>44.844940185546875</v>
      </c>
      <c r="FG153" s="79">
        <v>46.455513000488281</v>
      </c>
      <c r="FH153" s="79">
        <v>48.615806579589844</v>
      </c>
      <c r="FI153" s="79">
        <v>49.719890594482422</v>
      </c>
      <c r="FJ153" s="79">
        <v>50.520221710205078</v>
      </c>
      <c r="FK153" s="79">
        <v>51.197242736816406</v>
      </c>
      <c r="FL153" s="79">
        <v>51.427471160888672</v>
      </c>
      <c r="FM153" s="79">
        <v>50.531173706054688</v>
      </c>
      <c r="FN153" s="79">
        <v>49.41180419921875</v>
      </c>
      <c r="FO153" s="79">
        <v>48.937000274658203</v>
      </c>
      <c r="FP153" s="79">
        <v>48.290908813476563</v>
      </c>
      <c r="FQ153" s="79">
        <v>48.268833160400391</v>
      </c>
      <c r="FR153" s="79">
        <v>48.475082397460938</v>
      </c>
      <c r="FS153" s="79">
        <v>49.449745178222656</v>
      </c>
      <c r="FT153" s="79">
        <v>48.915019989013672</v>
      </c>
      <c r="FU153" s="79">
        <v>0.11357384920120239</v>
      </c>
      <c r="FV153" s="79">
        <v>0.15148310363292694</v>
      </c>
      <c r="FW153" s="79">
        <v>0.12116775661706924</v>
      </c>
      <c r="FX153" s="79">
        <v>110</v>
      </c>
      <c r="FY153" s="79">
        <v>1</v>
      </c>
      <c r="FZ153" s="41"/>
      <c r="GA153" s="34"/>
      <c r="GB153" s="34"/>
    </row>
    <row r="154" spans="1:184" x14ac:dyDescent="0.25">
      <c r="A154" t="s">
        <v>186</v>
      </c>
      <c r="B154" t="s">
        <v>236</v>
      </c>
      <c r="C154" t="s">
        <v>2</v>
      </c>
      <c r="D154" t="s">
        <v>203</v>
      </c>
      <c r="E154" t="s">
        <v>240</v>
      </c>
      <c r="F154" t="s">
        <v>184</v>
      </c>
      <c r="G154" t="s">
        <v>1</v>
      </c>
      <c r="H154" s="79">
        <v>1143</v>
      </c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  <c r="AP154" s="79"/>
      <c r="AQ154" s="79"/>
      <c r="AR154" s="79"/>
      <c r="AS154" s="79"/>
      <c r="AT154" s="79"/>
      <c r="AU154" s="79"/>
      <c r="AV154" s="79"/>
      <c r="AW154" s="79"/>
      <c r="AX154" s="79"/>
      <c r="AY154" s="79"/>
      <c r="AZ154" s="79"/>
      <c r="BA154" s="79"/>
      <c r="BB154" s="79"/>
      <c r="BC154" s="79"/>
      <c r="BD154" s="79"/>
      <c r="BE154" s="79"/>
      <c r="BF154" s="79"/>
      <c r="BG154" s="79"/>
      <c r="BH154" s="79"/>
      <c r="BI154" s="79"/>
      <c r="BJ154" s="79"/>
      <c r="BK154" s="79"/>
      <c r="BL154" s="79"/>
      <c r="BM154" s="79"/>
      <c r="BN154" s="79"/>
      <c r="BO154" s="79"/>
      <c r="BP154" s="79"/>
      <c r="BQ154" s="79"/>
      <c r="BR154" s="79"/>
      <c r="BS154" s="79"/>
      <c r="BT154" s="79"/>
      <c r="BU154" s="79"/>
      <c r="BV154" s="79"/>
      <c r="BW154" s="79"/>
      <c r="BX154" s="79"/>
      <c r="BY154" s="79"/>
      <c r="BZ154" s="79"/>
      <c r="CA154" s="79"/>
      <c r="CB154" s="79"/>
      <c r="CC154" s="79"/>
      <c r="CD154" s="79"/>
      <c r="CE154" s="79"/>
      <c r="CF154" s="79"/>
      <c r="CG154" s="79"/>
      <c r="CH154" s="79"/>
      <c r="CI154" s="79"/>
      <c r="CJ154" s="79"/>
      <c r="CK154" s="79"/>
      <c r="CL154" s="79"/>
      <c r="CM154" s="79"/>
      <c r="CN154" s="79"/>
      <c r="CO154" s="79"/>
      <c r="CP154" s="79"/>
      <c r="CQ154" s="79"/>
      <c r="CR154" s="79"/>
      <c r="CS154" s="79"/>
      <c r="CT154" s="79"/>
      <c r="CU154" s="79"/>
      <c r="CV154" s="79"/>
      <c r="CW154" s="79"/>
      <c r="CX154" s="79"/>
      <c r="CY154" s="79"/>
      <c r="CZ154" s="79"/>
      <c r="DA154" s="79"/>
      <c r="DB154" s="79"/>
      <c r="DC154" s="79"/>
      <c r="DD154" s="79"/>
      <c r="DE154" s="79"/>
      <c r="DF154" s="79"/>
      <c r="DG154" s="79"/>
      <c r="DH154" s="79"/>
      <c r="DI154" s="79"/>
      <c r="DJ154" s="79"/>
      <c r="DK154" s="79"/>
      <c r="DL154" s="79"/>
      <c r="DM154" s="79"/>
      <c r="DN154" s="79"/>
      <c r="DO154" s="79"/>
      <c r="DP154" s="79"/>
      <c r="DQ154" s="79"/>
      <c r="DR154" s="79"/>
      <c r="DS154" s="79"/>
      <c r="DT154" s="79"/>
      <c r="DU154" s="79"/>
      <c r="DV154" s="79"/>
      <c r="DW154" s="79"/>
      <c r="DX154" s="79"/>
      <c r="DY154" s="79"/>
      <c r="DZ154" s="79"/>
      <c r="EA154" s="79"/>
      <c r="EB154" s="79"/>
      <c r="EC154" s="79"/>
      <c r="ED154" s="79"/>
      <c r="EE154" s="79"/>
      <c r="EF154" s="79"/>
      <c r="EG154" s="79"/>
      <c r="EH154" s="79"/>
      <c r="EI154" s="79"/>
      <c r="EJ154" s="79"/>
      <c r="EK154" s="79"/>
      <c r="EL154" s="79"/>
      <c r="EM154" s="79"/>
      <c r="EN154" s="79"/>
      <c r="EO154" s="79"/>
      <c r="EP154" s="79"/>
      <c r="EQ154" s="79"/>
      <c r="ER154" s="79"/>
      <c r="ES154" s="79"/>
      <c r="ET154" s="79"/>
      <c r="EU154" s="79"/>
      <c r="EV154" s="79"/>
      <c r="EW154" s="79"/>
      <c r="EX154" s="79"/>
      <c r="EY154" s="79"/>
      <c r="EZ154" s="79"/>
      <c r="FA154" s="79"/>
      <c r="FB154" s="79"/>
      <c r="FC154" s="79"/>
      <c r="FD154" s="79"/>
      <c r="FE154" s="79"/>
      <c r="FF154" s="79"/>
      <c r="FG154" s="79"/>
      <c r="FH154" s="79"/>
      <c r="FI154" s="79"/>
      <c r="FJ154" s="79"/>
      <c r="FK154" s="79"/>
      <c r="FL154" s="79"/>
      <c r="FM154" s="79"/>
      <c r="FN154" s="79"/>
      <c r="FO154" s="79"/>
      <c r="FP154" s="79"/>
      <c r="FQ154" s="79"/>
      <c r="FR154" s="79"/>
      <c r="FS154" s="79"/>
      <c r="FT154" s="79"/>
      <c r="FU154" s="79"/>
      <c r="FV154" s="79"/>
      <c r="FW154" s="79"/>
      <c r="FX154" s="79">
        <v>68</v>
      </c>
      <c r="FY154" s="79">
        <v>0</v>
      </c>
      <c r="FZ154" s="41"/>
      <c r="GA154" s="34"/>
      <c r="GB154" s="34"/>
    </row>
    <row r="155" spans="1:184" x14ac:dyDescent="0.25">
      <c r="A155" t="s">
        <v>186</v>
      </c>
      <c r="B155" t="s">
        <v>236</v>
      </c>
      <c r="C155" t="s">
        <v>2</v>
      </c>
      <c r="D155" t="s">
        <v>203</v>
      </c>
      <c r="E155" t="s">
        <v>240</v>
      </c>
      <c r="F155" t="s">
        <v>185</v>
      </c>
      <c r="G155" t="s">
        <v>1</v>
      </c>
      <c r="H155" s="79">
        <v>483</v>
      </c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  <c r="AP155" s="79"/>
      <c r="AQ155" s="79"/>
      <c r="AR155" s="79"/>
      <c r="AS155" s="79"/>
      <c r="AT155" s="79"/>
      <c r="AU155" s="79"/>
      <c r="AV155" s="79"/>
      <c r="AW155" s="79"/>
      <c r="AX155" s="79"/>
      <c r="AY155" s="79"/>
      <c r="AZ155" s="79"/>
      <c r="BA155" s="79"/>
      <c r="BB155" s="79"/>
      <c r="BC155" s="79"/>
      <c r="BD155" s="79"/>
      <c r="BE155" s="79"/>
      <c r="BF155" s="79"/>
      <c r="BG155" s="79"/>
      <c r="BH155" s="79"/>
      <c r="BI155" s="79"/>
      <c r="BJ155" s="79"/>
      <c r="BK155" s="79"/>
      <c r="BL155" s="79"/>
      <c r="BM155" s="79"/>
      <c r="BN155" s="79"/>
      <c r="BO155" s="79"/>
      <c r="BP155" s="79"/>
      <c r="BQ155" s="79"/>
      <c r="BR155" s="79"/>
      <c r="BS155" s="79"/>
      <c r="BT155" s="79"/>
      <c r="BU155" s="79"/>
      <c r="BV155" s="79"/>
      <c r="BW155" s="79"/>
      <c r="BX155" s="79"/>
      <c r="BY155" s="79"/>
      <c r="BZ155" s="79"/>
      <c r="CA155" s="79"/>
      <c r="CB155" s="79"/>
      <c r="CC155" s="79"/>
      <c r="CD155" s="79"/>
      <c r="CE155" s="79"/>
      <c r="CF155" s="79"/>
      <c r="CG155" s="79"/>
      <c r="CH155" s="79"/>
      <c r="CI155" s="79"/>
      <c r="CJ155" s="79"/>
      <c r="CK155" s="79"/>
      <c r="CL155" s="79"/>
      <c r="CM155" s="79"/>
      <c r="CN155" s="79"/>
      <c r="CO155" s="79"/>
      <c r="CP155" s="79"/>
      <c r="CQ155" s="79"/>
      <c r="CR155" s="79"/>
      <c r="CS155" s="79"/>
      <c r="CT155" s="79"/>
      <c r="CU155" s="79"/>
      <c r="CV155" s="79"/>
      <c r="CW155" s="79"/>
      <c r="CX155" s="79"/>
      <c r="CY155" s="79"/>
      <c r="CZ155" s="79"/>
      <c r="DA155" s="79"/>
      <c r="DB155" s="79"/>
      <c r="DC155" s="79"/>
      <c r="DD155" s="79"/>
      <c r="DE155" s="79"/>
      <c r="DF155" s="79"/>
      <c r="DG155" s="79"/>
      <c r="DH155" s="79"/>
      <c r="DI155" s="79"/>
      <c r="DJ155" s="79"/>
      <c r="DK155" s="79"/>
      <c r="DL155" s="79"/>
      <c r="DM155" s="79"/>
      <c r="DN155" s="79"/>
      <c r="DO155" s="79"/>
      <c r="DP155" s="79"/>
      <c r="DQ155" s="79"/>
      <c r="DR155" s="79"/>
      <c r="DS155" s="79"/>
      <c r="DT155" s="79"/>
      <c r="DU155" s="79"/>
      <c r="DV155" s="79"/>
      <c r="DW155" s="79"/>
      <c r="DX155" s="79"/>
      <c r="DY155" s="79"/>
      <c r="DZ155" s="79"/>
      <c r="EA155" s="79"/>
      <c r="EB155" s="79"/>
      <c r="EC155" s="79"/>
      <c r="ED155" s="79"/>
      <c r="EE155" s="79"/>
      <c r="EF155" s="79"/>
      <c r="EG155" s="79"/>
      <c r="EH155" s="79"/>
      <c r="EI155" s="79"/>
      <c r="EJ155" s="79"/>
      <c r="EK155" s="79"/>
      <c r="EL155" s="79"/>
      <c r="EM155" s="79"/>
      <c r="EN155" s="79"/>
      <c r="EO155" s="79"/>
      <c r="EP155" s="79"/>
      <c r="EQ155" s="79"/>
      <c r="ER155" s="79"/>
      <c r="ES155" s="79"/>
      <c r="ET155" s="79"/>
      <c r="EU155" s="79"/>
      <c r="EV155" s="79"/>
      <c r="EW155" s="79"/>
      <c r="EX155" s="79"/>
      <c r="EY155" s="79"/>
      <c r="EZ155" s="79"/>
      <c r="FA155" s="79"/>
      <c r="FB155" s="79"/>
      <c r="FC155" s="79"/>
      <c r="FD155" s="79"/>
      <c r="FE155" s="79"/>
      <c r="FF155" s="79"/>
      <c r="FG155" s="79"/>
      <c r="FH155" s="79"/>
      <c r="FI155" s="79"/>
      <c r="FJ155" s="79"/>
      <c r="FK155" s="79"/>
      <c r="FL155" s="79"/>
      <c r="FM155" s="79"/>
      <c r="FN155" s="79"/>
      <c r="FO155" s="79"/>
      <c r="FP155" s="79"/>
      <c r="FQ155" s="79"/>
      <c r="FR155" s="79"/>
      <c r="FS155" s="79"/>
      <c r="FT155" s="79"/>
      <c r="FU155" s="79"/>
      <c r="FV155" s="79"/>
      <c r="FW155" s="79"/>
      <c r="FX155" s="79">
        <v>27</v>
      </c>
      <c r="FY155" s="79">
        <v>0</v>
      </c>
      <c r="FZ155" s="41"/>
      <c r="GA155" s="34"/>
      <c r="GB155" s="34"/>
    </row>
    <row r="156" spans="1:184" x14ac:dyDescent="0.25">
      <c r="A156" t="s">
        <v>186</v>
      </c>
      <c r="B156" t="s">
        <v>236</v>
      </c>
      <c r="C156" t="s">
        <v>2</v>
      </c>
      <c r="D156" t="s">
        <v>203</v>
      </c>
      <c r="E156" t="s">
        <v>204</v>
      </c>
      <c r="F156" t="s">
        <v>1</v>
      </c>
      <c r="G156" t="s">
        <v>198</v>
      </c>
      <c r="H156" s="79">
        <v>25544</v>
      </c>
      <c r="I156" s="79">
        <v>12.820013999938965</v>
      </c>
      <c r="J156" s="79">
        <v>11.285219192504883</v>
      </c>
      <c r="K156" s="79">
        <v>10.183117866516113</v>
      </c>
      <c r="L156" s="79">
        <v>10.468870162963867</v>
      </c>
      <c r="M156" s="79">
        <v>11.066624641418457</v>
      </c>
      <c r="N156" s="79">
        <v>12.533345222473145</v>
      </c>
      <c r="O156" s="79">
        <v>14.548948287963867</v>
      </c>
      <c r="P156" s="79">
        <v>16.753711700439453</v>
      </c>
      <c r="Q156" s="79">
        <v>15.018498420715332</v>
      </c>
      <c r="R156" s="79">
        <v>13.238794326782227</v>
      </c>
      <c r="S156" s="79">
        <v>12.649200439453125</v>
      </c>
      <c r="T156" s="79">
        <v>12.278277397155762</v>
      </c>
      <c r="U156" s="79">
        <v>11.900635719299316</v>
      </c>
      <c r="V156" s="79">
        <v>11.678629875183105</v>
      </c>
      <c r="W156" s="79">
        <v>11.598514556884766</v>
      </c>
      <c r="X156" s="79">
        <v>11.50328254699707</v>
      </c>
      <c r="Y156" s="79">
        <v>13.039301872253418</v>
      </c>
      <c r="Z156" s="79">
        <v>15.955201148986816</v>
      </c>
      <c r="AA156" s="79">
        <v>20.231790542602539</v>
      </c>
      <c r="AB156" s="79">
        <v>21.859611511230469</v>
      </c>
      <c r="AC156" s="79">
        <v>21.406703948974609</v>
      </c>
      <c r="AD156" s="79">
        <v>20.59144401550293</v>
      </c>
      <c r="AE156" s="79">
        <v>18.771940231323242</v>
      </c>
      <c r="AF156" s="79">
        <v>15.51887321472168</v>
      </c>
      <c r="AG156" s="79">
        <v>-0.9764898419380188</v>
      </c>
      <c r="AH156" s="79">
        <v>-1.2714756727218628</v>
      </c>
      <c r="AI156" s="79">
        <v>-1.3064937591552734</v>
      </c>
      <c r="AJ156" s="79">
        <v>-0.60521340370178223</v>
      </c>
      <c r="AK156" s="79">
        <v>-0.25523248314857483</v>
      </c>
      <c r="AL156" s="79">
        <v>-0.16750296950340271</v>
      </c>
      <c r="AM156" s="79">
        <v>-1.007286548614502</v>
      </c>
      <c r="AN156" s="79">
        <v>-0.2961086630821228</v>
      </c>
      <c r="AO156" s="79">
        <v>0.29625093936920166</v>
      </c>
      <c r="AP156" s="79">
        <v>-0.75041592121124268</v>
      </c>
      <c r="AQ156" s="79">
        <v>-0.60912567377090454</v>
      </c>
      <c r="AR156" s="79">
        <v>-0.96856427192687988</v>
      </c>
      <c r="AS156" s="79">
        <v>-1.5195217132568359</v>
      </c>
      <c r="AT156" s="79">
        <v>-0.89415109157562256</v>
      </c>
      <c r="AU156" s="79">
        <v>-0.73884475231170654</v>
      </c>
      <c r="AV156" s="79">
        <v>-0.62403470277786255</v>
      </c>
      <c r="AW156" s="79">
        <v>-5.9658586978912354E-2</v>
      </c>
      <c r="AX156" s="79">
        <v>0.27486541867256165</v>
      </c>
      <c r="AY156" s="79">
        <v>0.43171897530555725</v>
      </c>
      <c r="AZ156" s="79">
        <v>-0.91801732778549194</v>
      </c>
      <c r="BA156" s="79">
        <v>-1.7594170570373535</v>
      </c>
      <c r="BB156" s="79">
        <v>-1.6679898500442505</v>
      </c>
      <c r="BC156" s="79">
        <v>-2.1092724800109863</v>
      </c>
      <c r="BD156" s="79">
        <v>-2.3712902069091797</v>
      </c>
      <c r="BE156" s="79">
        <v>-0.43901631236076355</v>
      </c>
      <c r="BF156" s="79">
        <v>-0.81706768274307251</v>
      </c>
      <c r="BG156" s="79">
        <v>-0.8799014687538147</v>
      </c>
      <c r="BH156" s="79">
        <v>-0.16256906092166901</v>
      </c>
      <c r="BI156" s="79">
        <v>0.21938765048980713</v>
      </c>
      <c r="BJ156" s="79">
        <v>0.38443458080291748</v>
      </c>
      <c r="BK156" s="79">
        <v>-0.46886986494064331</v>
      </c>
      <c r="BL156" s="79">
        <v>0.28731566667556763</v>
      </c>
      <c r="BM156" s="79">
        <v>0.81316930055618286</v>
      </c>
      <c r="BN156" s="79">
        <v>-0.24242055416107178</v>
      </c>
      <c r="BO156" s="79">
        <v>-0.10218455642461777</v>
      </c>
      <c r="BP156" s="79">
        <v>-0.42106300592422485</v>
      </c>
      <c r="BQ156" s="79">
        <v>-0.98345565795898438</v>
      </c>
      <c r="BR156" s="79">
        <v>-0.38097754120826721</v>
      </c>
      <c r="BS156" s="79">
        <v>-0.24403440952301025</v>
      </c>
      <c r="BT156" s="79">
        <v>-0.17955239117145538</v>
      </c>
      <c r="BU156" s="79">
        <v>0.41055303812026978</v>
      </c>
      <c r="BV156" s="79">
        <v>0.81709635257720947</v>
      </c>
      <c r="BW156" s="79">
        <v>1.0423392057418823</v>
      </c>
      <c r="BX156" s="79">
        <v>-0.22575606405735016</v>
      </c>
      <c r="BY156" s="79">
        <v>-1.0458076000213623</v>
      </c>
      <c r="BZ156" s="79">
        <v>-1.0029380321502686</v>
      </c>
      <c r="CA156" s="79">
        <v>-1.4945533275604248</v>
      </c>
      <c r="CB156" s="79">
        <v>-1.8280225992202759</v>
      </c>
      <c r="CC156" s="79">
        <v>-6.6763781011104584E-2</v>
      </c>
      <c r="CD156" s="79">
        <v>-0.50234615802764893</v>
      </c>
      <c r="CE156" s="79">
        <v>-0.58444494009017944</v>
      </c>
      <c r="CF156" s="79">
        <v>0.14400506019592285</v>
      </c>
      <c r="CG156" s="79">
        <v>0.54810810089111328</v>
      </c>
      <c r="CH156" s="79">
        <v>0.76670485734939575</v>
      </c>
      <c r="CI156" s="79">
        <v>-9.5964089035987854E-2</v>
      </c>
      <c r="CJ156" s="79">
        <v>0.69139355421066284</v>
      </c>
      <c r="CK156" s="79">
        <v>1.1711853742599487</v>
      </c>
      <c r="CL156" s="79">
        <v>0.10941550880670547</v>
      </c>
      <c r="CM156" s="79">
        <v>0.24892130494117737</v>
      </c>
      <c r="CN156" s="79">
        <v>-4.1865315288305283E-2</v>
      </c>
      <c r="CO156" s="79">
        <v>-0.61217796802520752</v>
      </c>
      <c r="CP156" s="79">
        <v>-2.5555122643709183E-2</v>
      </c>
      <c r="CQ156" s="79">
        <v>9.8669730126857758E-2</v>
      </c>
      <c r="CR156" s="79">
        <v>0.12829470634460449</v>
      </c>
      <c r="CS156" s="79">
        <v>0.73622018098831177</v>
      </c>
      <c r="CT156" s="79">
        <v>1.1926438808441162</v>
      </c>
      <c r="CU156" s="79">
        <v>1.4652528762817383</v>
      </c>
      <c r="CV156" s="79">
        <v>0.25370198488235474</v>
      </c>
      <c r="CW156" s="79">
        <v>-0.55156391859054565</v>
      </c>
      <c r="CX156" s="79">
        <v>-0.54232519865036011</v>
      </c>
      <c r="CY156" s="79">
        <v>-1.0688008069992065</v>
      </c>
      <c r="CZ156" s="79">
        <v>-1.4517570734024048</v>
      </c>
      <c r="DA156" s="79">
        <v>0.30548876523971558</v>
      </c>
      <c r="DB156" s="79">
        <v>-0.18762461841106415</v>
      </c>
      <c r="DC156" s="79">
        <v>-0.28898844122886658</v>
      </c>
      <c r="DD156" s="79">
        <v>0.45057916641235352</v>
      </c>
      <c r="DE156" s="79">
        <v>0.87682855129241943</v>
      </c>
      <c r="DF156" s="79">
        <v>1.148975133895874</v>
      </c>
      <c r="DG156" s="79">
        <v>0.2769416868686676</v>
      </c>
      <c r="DH156" s="79">
        <v>1.0954715013504028</v>
      </c>
      <c r="DI156" s="79">
        <v>1.5292015075683594</v>
      </c>
      <c r="DJ156" s="79">
        <v>0.46125155687332153</v>
      </c>
      <c r="DK156" s="79">
        <v>0.60002714395523071</v>
      </c>
      <c r="DL156" s="79">
        <v>0.33733239769935608</v>
      </c>
      <c r="DM156" s="79">
        <v>-0.24090026319026947</v>
      </c>
      <c r="DN156" s="79">
        <v>0.32986730337142944</v>
      </c>
      <c r="DO156" s="79">
        <v>0.44137388467788696</v>
      </c>
      <c r="DP156" s="79">
        <v>0.43614178895950317</v>
      </c>
      <c r="DQ156" s="79">
        <v>1.061887264251709</v>
      </c>
      <c r="DR156" s="79">
        <v>1.5681914091110229</v>
      </c>
      <c r="DS156" s="79">
        <v>1.8881665468215942</v>
      </c>
      <c r="DT156" s="79">
        <v>0.73316001892089844</v>
      </c>
      <c r="DU156" s="79">
        <v>-5.7320229709148407E-2</v>
      </c>
      <c r="DV156" s="79">
        <v>-8.1712357699871063E-2</v>
      </c>
      <c r="DW156" s="79">
        <v>-0.64304828643798828</v>
      </c>
      <c r="DX156" s="79">
        <v>-1.0754915475845337</v>
      </c>
      <c r="DY156" s="79">
        <v>0.84296232461929321</v>
      </c>
      <c r="DZ156" s="79">
        <v>0.26678329706192017</v>
      </c>
      <c r="EA156" s="79">
        <v>0.13760383427143097</v>
      </c>
      <c r="EB156" s="79">
        <v>0.89322352409362793</v>
      </c>
      <c r="EC156" s="79">
        <v>1.351448655128479</v>
      </c>
      <c r="ED156" s="79">
        <v>1.7009127140045166</v>
      </c>
      <c r="EE156" s="79">
        <v>0.81535840034484863</v>
      </c>
      <c r="EF156" s="79">
        <v>1.6788957118988037</v>
      </c>
      <c r="EG156" s="79">
        <v>2.0461199283599854</v>
      </c>
      <c r="EH156" s="79">
        <v>0.96924698352813721</v>
      </c>
      <c r="EI156" s="79">
        <v>1.1069682836532593</v>
      </c>
      <c r="EJ156" s="79">
        <v>0.88483363389968872</v>
      </c>
      <c r="EK156" s="79">
        <v>0.2951657772064209</v>
      </c>
      <c r="EL156" s="79">
        <v>0.8430408239364624</v>
      </c>
      <c r="EM156" s="79">
        <v>0.93618422746658325</v>
      </c>
      <c r="EN156" s="79">
        <v>0.88062411546707153</v>
      </c>
      <c r="EO156" s="79">
        <v>1.5320990085601807</v>
      </c>
      <c r="EP156" s="79">
        <v>2.1104223728179932</v>
      </c>
      <c r="EQ156" s="79">
        <v>2.4987866878509521</v>
      </c>
      <c r="ER156" s="79">
        <v>1.4254213571548462</v>
      </c>
      <c r="ES156" s="79">
        <v>0.65628916025161743</v>
      </c>
      <c r="ET156" s="79">
        <v>0.58333945274353027</v>
      </c>
      <c r="EU156" s="79">
        <v>-2.8329234570264816E-2</v>
      </c>
      <c r="EV156" s="79">
        <v>-0.53222393989562988</v>
      </c>
      <c r="EW156" s="79">
        <v>51.350131988525391</v>
      </c>
      <c r="EX156" s="79">
        <v>50.875862121582031</v>
      </c>
      <c r="EY156" s="79">
        <v>50.425910949707031</v>
      </c>
      <c r="EZ156" s="79">
        <v>50.166748046875</v>
      </c>
      <c r="FA156" s="79">
        <v>49.634319305419922</v>
      </c>
      <c r="FB156" s="79">
        <v>49.345920562744141</v>
      </c>
      <c r="FC156" s="79">
        <v>49.390594482421875</v>
      </c>
      <c r="FD156" s="79">
        <v>49.772785186767578</v>
      </c>
      <c r="FE156" s="79">
        <v>51.033905029296875</v>
      </c>
      <c r="FF156" s="79">
        <v>51.928760528564453</v>
      </c>
      <c r="FG156" s="79">
        <v>52.740386962890625</v>
      </c>
      <c r="FH156" s="79">
        <v>53.365322113037109</v>
      </c>
      <c r="FI156" s="79">
        <v>53.891532897949219</v>
      </c>
      <c r="FJ156" s="79">
        <v>53.471206665039063</v>
      </c>
      <c r="FK156" s="79">
        <v>53.311653137207031</v>
      </c>
      <c r="FL156" s="79">
        <v>53.028278350830078</v>
      </c>
      <c r="FM156" s="79">
        <v>51.916633605957031</v>
      </c>
      <c r="FN156" s="79">
        <v>50.741477966308594</v>
      </c>
      <c r="FO156" s="79">
        <v>49.765846252441406</v>
      </c>
      <c r="FP156" s="79">
        <v>48.869083404541016</v>
      </c>
      <c r="FQ156" s="79">
        <v>48.240467071533203</v>
      </c>
      <c r="FR156" s="79">
        <v>48.073814392089844</v>
      </c>
      <c r="FS156" s="79">
        <v>47.873287200927734</v>
      </c>
      <c r="FT156" s="79">
        <v>47.237030029296875</v>
      </c>
      <c r="FU156" s="79">
        <v>0.2701849639415741</v>
      </c>
      <c r="FV156" s="79">
        <v>0.3998100757598877</v>
      </c>
      <c r="FW156" s="79">
        <v>0.2793889045715332</v>
      </c>
      <c r="FX156" s="79">
        <v>2156</v>
      </c>
      <c r="FY156" s="79">
        <v>1</v>
      </c>
      <c r="FZ156" s="41"/>
      <c r="GA156" s="34"/>
      <c r="GB156" s="34"/>
    </row>
    <row r="157" spans="1:184" x14ac:dyDescent="0.25">
      <c r="A157" t="s">
        <v>186</v>
      </c>
      <c r="B157" t="s">
        <v>236</v>
      </c>
      <c r="C157" t="s">
        <v>2</v>
      </c>
      <c r="D157" t="s">
        <v>203</v>
      </c>
      <c r="E157" t="s">
        <v>204</v>
      </c>
      <c r="F157" t="s">
        <v>1</v>
      </c>
      <c r="G157" t="s">
        <v>200</v>
      </c>
      <c r="H157" s="79">
        <v>3884</v>
      </c>
      <c r="I157" s="79">
        <v>2.5311529636383057</v>
      </c>
      <c r="J157" s="79">
        <v>2.347942590713501</v>
      </c>
      <c r="K157" s="79">
        <v>2.1672945022583008</v>
      </c>
      <c r="L157" s="79">
        <v>2.0492966175079346</v>
      </c>
      <c r="M157" s="79">
        <v>2.2134504318237305</v>
      </c>
      <c r="N157" s="79">
        <v>2.5458202362060547</v>
      </c>
      <c r="O157" s="79">
        <v>2.7289366722106934</v>
      </c>
      <c r="P157" s="79">
        <v>3.2817263603210449</v>
      </c>
      <c r="Q157" s="79">
        <v>2.7266273498535156</v>
      </c>
      <c r="R157" s="79">
        <v>2.5803000926971436</v>
      </c>
      <c r="S157" s="79">
        <v>2.5528438091278076</v>
      </c>
      <c r="T157" s="79">
        <v>2.7077996730804443</v>
      </c>
      <c r="U157" s="79">
        <v>2.6743669509887695</v>
      </c>
      <c r="V157" s="79">
        <v>2.5837769508361816</v>
      </c>
      <c r="W157" s="79">
        <v>2.3631043434143066</v>
      </c>
      <c r="X157" s="79">
        <v>2.4835996627807617</v>
      </c>
      <c r="Y157" s="79">
        <v>2.9059782028198242</v>
      </c>
      <c r="Z157" s="79">
        <v>3.4101393222808838</v>
      </c>
      <c r="AA157" s="79">
        <v>3.805495023727417</v>
      </c>
      <c r="AB157" s="79">
        <v>4.3814945220947266</v>
      </c>
      <c r="AC157" s="79">
        <v>4.4109020233154297</v>
      </c>
      <c r="AD157" s="79">
        <v>3.9306659698486328</v>
      </c>
      <c r="AE157" s="79">
        <v>3.3395609855651855</v>
      </c>
      <c r="AF157" s="79">
        <v>3.1284654140472412</v>
      </c>
      <c r="AG157" s="79">
        <v>-0.38092637062072754</v>
      </c>
      <c r="AH157" s="79">
        <v>-0.10113432258367538</v>
      </c>
      <c r="AI157" s="79">
        <v>-0.16780915856361389</v>
      </c>
      <c r="AJ157" s="79">
        <v>-0.11923365294933319</v>
      </c>
      <c r="AK157" s="79">
        <v>-8.3562619984149933E-3</v>
      </c>
      <c r="AL157" s="79">
        <v>0.10648830980062485</v>
      </c>
      <c r="AM157" s="79">
        <v>-0.29737737774848938</v>
      </c>
      <c r="AN157" s="79">
        <v>0.17987291514873505</v>
      </c>
      <c r="AO157" s="79">
        <v>-0.1976015567779541</v>
      </c>
      <c r="AP157" s="79">
        <v>-0.50107049942016602</v>
      </c>
      <c r="AQ157" s="79">
        <v>-0.33712989091873169</v>
      </c>
      <c r="AR157" s="79">
        <v>-0.27401360869407654</v>
      </c>
      <c r="AS157" s="79">
        <v>-0.13775628805160522</v>
      </c>
      <c r="AT157" s="79">
        <v>-0.18693907558917999</v>
      </c>
      <c r="AU157" s="79">
        <v>-0.64702355861663818</v>
      </c>
      <c r="AV157" s="79">
        <v>-8.5147209465503693E-2</v>
      </c>
      <c r="AW157" s="79">
        <v>5.2269585430622101E-2</v>
      </c>
      <c r="AX157" s="79">
        <v>2.0048525184392929E-2</v>
      </c>
      <c r="AY157" s="79">
        <v>-0.23933683335781097</v>
      </c>
      <c r="AZ157" s="79">
        <v>-2.9368333518505096E-2</v>
      </c>
      <c r="BA157" s="79">
        <v>0.13815902173519135</v>
      </c>
      <c r="BB157" s="79">
        <v>-0.11384960263967514</v>
      </c>
      <c r="BC157" s="79">
        <v>-0.50178360939025879</v>
      </c>
      <c r="BD157" s="79">
        <v>-0.35947978496551514</v>
      </c>
      <c r="BE157" s="79">
        <v>-0.17444249987602234</v>
      </c>
      <c r="BF157" s="79">
        <v>7.9810641705989838E-2</v>
      </c>
      <c r="BG157" s="79">
        <v>2.2567799314856529E-3</v>
      </c>
      <c r="BH157" s="79">
        <v>5.0926778465509415E-2</v>
      </c>
      <c r="BI157" s="79">
        <v>0.16477648913860321</v>
      </c>
      <c r="BJ157" s="79">
        <v>0.31511560082435608</v>
      </c>
      <c r="BK157" s="79">
        <v>-6.770605593919754E-2</v>
      </c>
      <c r="BL157" s="79">
        <v>0.38756847381591797</v>
      </c>
      <c r="BM157" s="79">
        <v>6.4523764885962009E-3</v>
      </c>
      <c r="BN157" s="79">
        <v>-0.28402510285377502</v>
      </c>
      <c r="BO157" s="79">
        <v>-0.12301692366600037</v>
      </c>
      <c r="BP157" s="79">
        <v>-2.9339626431465149E-2</v>
      </c>
      <c r="BQ157" s="79">
        <v>7.971925288438797E-2</v>
      </c>
      <c r="BR157" s="79">
        <v>3.7403140217065811E-2</v>
      </c>
      <c r="BS157" s="79">
        <v>-0.41422808170318604</v>
      </c>
      <c r="BT157" s="79">
        <v>9.6535839140415192E-2</v>
      </c>
      <c r="BU157" s="79">
        <v>0.27488750219345093</v>
      </c>
      <c r="BV157" s="79">
        <v>0.25365209579467773</v>
      </c>
      <c r="BW157" s="79">
        <v>3.9810344576835632E-2</v>
      </c>
      <c r="BX157" s="79">
        <v>0.24119000136852264</v>
      </c>
      <c r="BY157" s="79">
        <v>0.38005241751670837</v>
      </c>
      <c r="BZ157" s="79">
        <v>0.14016737043857574</v>
      </c>
      <c r="CA157" s="79">
        <v>-0.26852929592132568</v>
      </c>
      <c r="CB157" s="79">
        <v>-0.12575341761112213</v>
      </c>
      <c r="CC157" s="79">
        <v>-3.1432397663593292E-2</v>
      </c>
      <c r="CD157" s="79">
        <v>0.20513257384300232</v>
      </c>
      <c r="CE157" s="79">
        <v>0.12004393339157104</v>
      </c>
      <c r="CF157" s="79">
        <v>0.16877937316894531</v>
      </c>
      <c r="CG157" s="79">
        <v>0.28468769788742065</v>
      </c>
      <c r="CH157" s="79">
        <v>0.4596102237701416</v>
      </c>
      <c r="CI157" s="79">
        <v>9.1363601386547089E-2</v>
      </c>
      <c r="CJ157" s="79">
        <v>0.53141778707504272</v>
      </c>
      <c r="CK157" s="79">
        <v>0.14777950942516327</v>
      </c>
      <c r="CL157" s="79">
        <v>-0.13370010256767273</v>
      </c>
      <c r="CM157" s="79">
        <v>2.5277068838477135E-2</v>
      </c>
      <c r="CN157" s="79">
        <v>0.14012083411216736</v>
      </c>
      <c r="CO157" s="79">
        <v>0.23034214973449707</v>
      </c>
      <c r="CP157" s="79">
        <v>0.19278188049793243</v>
      </c>
      <c r="CQ157" s="79">
        <v>-0.25299462676048279</v>
      </c>
      <c r="CR157" s="79">
        <v>0.22236897051334381</v>
      </c>
      <c r="CS157" s="79">
        <v>0.42907199263572693</v>
      </c>
      <c r="CT157" s="79">
        <v>0.41544520854949951</v>
      </c>
      <c r="CU157" s="79">
        <v>0.23314683139324188</v>
      </c>
      <c r="CV157" s="79">
        <v>0.42857787013053894</v>
      </c>
      <c r="CW157" s="79">
        <v>0.54758703708648682</v>
      </c>
      <c r="CX157" s="79">
        <v>0.31609874963760376</v>
      </c>
      <c r="CY157" s="79">
        <v>-0.10697808116674423</v>
      </c>
      <c r="CZ157" s="79">
        <v>3.6124743521213531E-2</v>
      </c>
      <c r="DA157" s="79">
        <v>0.11157769709825516</v>
      </c>
      <c r="DB157" s="79">
        <v>0.3304544985294342</v>
      </c>
      <c r="DC157" s="79">
        <v>0.23783108592033386</v>
      </c>
      <c r="DD157" s="79">
        <v>0.28663197159767151</v>
      </c>
      <c r="DE157" s="79">
        <v>0.40459892153739929</v>
      </c>
      <c r="DF157" s="79">
        <v>0.60410487651824951</v>
      </c>
      <c r="DG157" s="79">
        <v>0.25043326616287231</v>
      </c>
      <c r="DH157" s="79">
        <v>0.67526710033416748</v>
      </c>
      <c r="DI157" s="79">
        <v>0.28910663723945618</v>
      </c>
      <c r="DJ157" s="79">
        <v>1.6624895855784416E-2</v>
      </c>
      <c r="DK157" s="79">
        <v>0.17357106506824493</v>
      </c>
      <c r="DL157" s="79">
        <v>0.30958130955696106</v>
      </c>
      <c r="DM157" s="79">
        <v>0.38096505403518677</v>
      </c>
      <c r="DN157" s="79">
        <v>0.34816062450408936</v>
      </c>
      <c r="DO157" s="79">
        <v>-9.1761171817779541E-2</v>
      </c>
      <c r="DP157" s="79">
        <v>0.34820210933685303</v>
      </c>
      <c r="DQ157" s="79">
        <v>0.58325648307800293</v>
      </c>
      <c r="DR157" s="79">
        <v>0.57723832130432129</v>
      </c>
      <c r="DS157" s="79">
        <v>0.42648333311080933</v>
      </c>
      <c r="DT157" s="79">
        <v>0.61596572399139404</v>
      </c>
      <c r="DU157" s="79">
        <v>0.71512168645858765</v>
      </c>
      <c r="DV157" s="79">
        <v>0.49203014373779297</v>
      </c>
      <c r="DW157" s="79">
        <v>5.4573129862546921E-2</v>
      </c>
      <c r="DX157" s="79">
        <v>0.19800290465354919</v>
      </c>
      <c r="DY157" s="79">
        <v>0.31806156039237976</v>
      </c>
      <c r="DZ157" s="79">
        <v>0.51139944791793823</v>
      </c>
      <c r="EA157" s="79">
        <v>0.40789702534675598</v>
      </c>
      <c r="EB157" s="79">
        <v>0.45679238438606262</v>
      </c>
      <c r="EC157" s="79">
        <v>0.5777316689491272</v>
      </c>
      <c r="ED157" s="79">
        <v>0.81273216009140015</v>
      </c>
      <c r="EE157" s="79">
        <v>0.48010459542274475</v>
      </c>
      <c r="EF157" s="79">
        <v>0.88296264410018921</v>
      </c>
      <c r="EG157" s="79">
        <v>0.49316057562828064</v>
      </c>
      <c r="EH157" s="79">
        <v>0.23367032408714294</v>
      </c>
      <c r="EI157" s="79">
        <v>0.38768401741981506</v>
      </c>
      <c r="EJ157" s="79">
        <v>0.55425530672073364</v>
      </c>
      <c r="EK157" s="79">
        <v>0.59844058752059937</v>
      </c>
      <c r="EL157" s="79">
        <v>0.57250285148620605</v>
      </c>
      <c r="EM157" s="79">
        <v>0.141034334897995</v>
      </c>
      <c r="EN157" s="79">
        <v>0.52988517284393311</v>
      </c>
      <c r="EO157" s="79">
        <v>0.80587440729141235</v>
      </c>
      <c r="EP157" s="79">
        <v>0.81084191799163818</v>
      </c>
      <c r="EQ157" s="79">
        <v>0.70563048124313354</v>
      </c>
      <c r="ER157" s="79">
        <v>0.88652408123016357</v>
      </c>
      <c r="ES157" s="79">
        <v>0.95701503753662109</v>
      </c>
      <c r="ET157" s="79">
        <v>0.74604707956314087</v>
      </c>
      <c r="EU157" s="79">
        <v>0.28782743215560913</v>
      </c>
      <c r="EV157" s="79">
        <v>0.43172928690910339</v>
      </c>
      <c r="EW157" s="79">
        <v>50.822216033935547</v>
      </c>
      <c r="EX157" s="79">
        <v>50.544898986816406</v>
      </c>
      <c r="EY157" s="79">
        <v>49.916488647460938</v>
      </c>
      <c r="EZ157" s="79">
        <v>49.374542236328125</v>
      </c>
      <c r="FA157" s="79">
        <v>48.908016204833984</v>
      </c>
      <c r="FB157" s="79">
        <v>48.799022674560547</v>
      </c>
      <c r="FC157" s="79">
        <v>48.686042785644531</v>
      </c>
      <c r="FD157" s="79">
        <v>49.148715972900391</v>
      </c>
      <c r="FE157" s="79">
        <v>50.568416595458984</v>
      </c>
      <c r="FF157" s="79">
        <v>51.987548828125</v>
      </c>
      <c r="FG157" s="79">
        <v>52.805980682373047</v>
      </c>
      <c r="FH157" s="79">
        <v>53.737812042236328</v>
      </c>
      <c r="FI157" s="79">
        <v>53.906402587890625</v>
      </c>
      <c r="FJ157" s="79">
        <v>53.729236602783203</v>
      </c>
      <c r="FK157" s="79">
        <v>53.400291442871094</v>
      </c>
      <c r="FL157" s="79">
        <v>53.231246948242188</v>
      </c>
      <c r="FM157" s="79">
        <v>51.897975921630859</v>
      </c>
      <c r="FN157" s="79">
        <v>50.790611267089844</v>
      </c>
      <c r="FO157" s="79">
        <v>49.822017669677734</v>
      </c>
      <c r="FP157" s="79">
        <v>48.979763031005859</v>
      </c>
      <c r="FQ157" s="79">
        <v>48.150798797607422</v>
      </c>
      <c r="FR157" s="79">
        <v>47.577526092529297</v>
      </c>
      <c r="FS157" s="79">
        <v>47.285354614257813</v>
      </c>
      <c r="FT157" s="79">
        <v>46.494441986083984</v>
      </c>
      <c r="FU157" s="79">
        <v>0.11348624527454376</v>
      </c>
      <c r="FV157" s="79">
        <v>0.17458885908126831</v>
      </c>
      <c r="FW157" s="79">
        <v>0.1194939911365509</v>
      </c>
      <c r="FX157" s="79">
        <v>559</v>
      </c>
      <c r="FY157" s="79">
        <v>1</v>
      </c>
      <c r="FZ157" s="41"/>
      <c r="GA157" s="34"/>
      <c r="GB157" s="34"/>
    </row>
    <row r="158" spans="1:184" x14ac:dyDescent="0.25">
      <c r="A158" t="s">
        <v>186</v>
      </c>
      <c r="B158" t="s">
        <v>236</v>
      </c>
      <c r="C158" t="s">
        <v>2</v>
      </c>
      <c r="D158" t="s">
        <v>203</v>
      </c>
      <c r="E158" t="s">
        <v>204</v>
      </c>
      <c r="F158" t="s">
        <v>1</v>
      </c>
      <c r="G158" t="s">
        <v>1</v>
      </c>
      <c r="H158" s="79">
        <v>29428</v>
      </c>
      <c r="I158" s="79">
        <v>15.351166725158691</v>
      </c>
      <c r="J158" s="79">
        <v>13.633161544799805</v>
      </c>
      <c r="K158" s="79">
        <v>12.350412368774414</v>
      </c>
      <c r="L158" s="79">
        <v>12.518167495727539</v>
      </c>
      <c r="M158" s="79">
        <v>13.280075073242188</v>
      </c>
      <c r="N158" s="79">
        <v>15.079165458679199</v>
      </c>
      <c r="O158" s="79">
        <v>17.277885437011719</v>
      </c>
      <c r="P158" s="79">
        <v>20.035438537597656</v>
      </c>
      <c r="Q158" s="79">
        <v>17.745124816894531</v>
      </c>
      <c r="R158" s="79">
        <v>15.819094657897949</v>
      </c>
      <c r="S158" s="79">
        <v>15.202044486999512</v>
      </c>
      <c r="T158" s="79">
        <v>14.986076354980469</v>
      </c>
      <c r="U158" s="79">
        <v>14.575002670288086</v>
      </c>
      <c r="V158" s="79">
        <v>14.262407302856445</v>
      </c>
      <c r="W158" s="79">
        <v>13.961618423461914</v>
      </c>
      <c r="X158" s="79">
        <v>13.986882209777832</v>
      </c>
      <c r="Y158" s="79">
        <v>15.945280075073242</v>
      </c>
      <c r="Z158" s="79">
        <v>19.365339279174805</v>
      </c>
      <c r="AA158" s="79">
        <v>24.037284851074219</v>
      </c>
      <c r="AB158" s="79">
        <v>26.241106033325195</v>
      </c>
      <c r="AC158" s="79">
        <v>25.817605972290039</v>
      </c>
      <c r="AD158" s="79">
        <v>24.522109985351563</v>
      </c>
      <c r="AE158" s="79">
        <v>22.111499786376953</v>
      </c>
      <c r="AF158" s="79">
        <v>18.6473388671875</v>
      </c>
      <c r="AG158" s="79">
        <v>-1.0727461576461792</v>
      </c>
      <c r="AH158" s="79">
        <v>-1.1250780820846558</v>
      </c>
      <c r="AI158" s="79">
        <v>-1.2417129278182983</v>
      </c>
      <c r="AJ158" s="79">
        <v>-0.48988598585128784</v>
      </c>
      <c r="AK158" s="79">
        <v>-2.2324578836560249E-2</v>
      </c>
      <c r="AL158" s="79">
        <v>0.22759628295898438</v>
      </c>
      <c r="AM158" s="79">
        <v>-0.99537199735641479</v>
      </c>
      <c r="AN158" s="79">
        <v>0.1746012419462204</v>
      </c>
      <c r="AO158" s="79">
        <v>0.3783276379108429</v>
      </c>
      <c r="AP158" s="79">
        <v>-0.95930927991867065</v>
      </c>
      <c r="AQ158" s="79">
        <v>-0.65724319219589233</v>
      </c>
      <c r="AR158" s="79">
        <v>-0.91677075624465942</v>
      </c>
      <c r="AS158" s="79">
        <v>-1.3610033988952637</v>
      </c>
      <c r="AT158" s="79">
        <v>-0.78074318170547485</v>
      </c>
      <c r="AU158" s="79">
        <v>-1.0799000263214111</v>
      </c>
      <c r="AV158" s="79">
        <v>-0.46208828687667847</v>
      </c>
      <c r="AW158" s="79">
        <v>0.28472238779067993</v>
      </c>
      <c r="AX158" s="79">
        <v>0.60876137018203735</v>
      </c>
      <c r="AY158" s="79">
        <v>0.56198728084564209</v>
      </c>
      <c r="AZ158" s="79">
        <v>-0.57575076818466187</v>
      </c>
      <c r="BA158" s="79">
        <v>-1.2793357372283936</v>
      </c>
      <c r="BB158" s="79">
        <v>-1.431206226348877</v>
      </c>
      <c r="BC158" s="79">
        <v>-2.2886366844177246</v>
      </c>
      <c r="BD158" s="79">
        <v>-2.4166538715362549</v>
      </c>
      <c r="BE158" s="79">
        <v>-0.49697411060333252</v>
      </c>
      <c r="BF158" s="79">
        <v>-0.63596904277801514</v>
      </c>
      <c r="BG158" s="79">
        <v>-0.78247076272964478</v>
      </c>
      <c r="BH158" s="79">
        <v>-1.5661792829632759E-2</v>
      </c>
      <c r="BI158" s="79">
        <v>0.48288747668266296</v>
      </c>
      <c r="BJ158" s="79">
        <v>0.81764745712280273</v>
      </c>
      <c r="BK158" s="79">
        <v>-0.41001614928245544</v>
      </c>
      <c r="BL158" s="79">
        <v>0.7938922643661499</v>
      </c>
      <c r="BM158" s="79">
        <v>0.93406373262405396</v>
      </c>
      <c r="BN158" s="79">
        <v>-0.40688911080360413</v>
      </c>
      <c r="BO158" s="79">
        <v>-0.10693995654582977</v>
      </c>
      <c r="BP158" s="79">
        <v>-0.31708499789237976</v>
      </c>
      <c r="BQ158" s="79">
        <v>-0.78250324726104736</v>
      </c>
      <c r="BR158" s="79">
        <v>-0.22067485749721527</v>
      </c>
      <c r="BS158" s="79">
        <v>-0.53306275606155396</v>
      </c>
      <c r="BT158" s="79">
        <v>1.809215173125267E-2</v>
      </c>
      <c r="BU158" s="79">
        <v>0.8049701452255249</v>
      </c>
      <c r="BV158" s="79">
        <v>1.1991722583770752</v>
      </c>
      <c r="BW158" s="79">
        <v>1.2333889007568359</v>
      </c>
      <c r="BX158" s="79">
        <v>0.16750390827655792</v>
      </c>
      <c r="BY158" s="79">
        <v>-0.52584338188171387</v>
      </c>
      <c r="BZ158" s="79">
        <v>-0.71929442882537842</v>
      </c>
      <c r="CA158" s="79">
        <v>-1.6311513185501099</v>
      </c>
      <c r="CB158" s="79">
        <v>-1.825242280960083</v>
      </c>
      <c r="CC158" s="79">
        <v>-9.8196178674697876E-2</v>
      </c>
      <c r="CD158" s="79">
        <v>-0.29721361398696899</v>
      </c>
      <c r="CE158" s="79">
        <v>-0.4644010066986084</v>
      </c>
      <c r="CF158" s="79">
        <v>0.31278443336486816</v>
      </c>
      <c r="CG158" s="79">
        <v>0.83279579877853394</v>
      </c>
      <c r="CH158" s="79">
        <v>1.2263151407241821</v>
      </c>
      <c r="CI158" s="79">
        <v>-4.6004876494407654E-3</v>
      </c>
      <c r="CJ158" s="79">
        <v>1.2228113412857056</v>
      </c>
      <c r="CK158" s="79">
        <v>1.3189648389816284</v>
      </c>
      <c r="CL158" s="79">
        <v>-2.4284597486257553E-2</v>
      </c>
      <c r="CM158" s="79">
        <v>0.27419838309288025</v>
      </c>
      <c r="CN158" s="79">
        <v>9.8255522549152374E-2</v>
      </c>
      <c r="CO158" s="79">
        <v>-0.38183578848838806</v>
      </c>
      <c r="CP158" s="79">
        <v>0.16722674667835236</v>
      </c>
      <c r="CQ158" s="79">
        <v>-0.15432490408420563</v>
      </c>
      <c r="CR158" s="79">
        <v>0.35066366195678711</v>
      </c>
      <c r="CS158" s="79">
        <v>1.1652921438217163</v>
      </c>
      <c r="CT158" s="79">
        <v>1.6080890893936157</v>
      </c>
      <c r="CU158" s="79">
        <v>1.6983996629714966</v>
      </c>
      <c r="CV158" s="79">
        <v>0.68227982521057129</v>
      </c>
      <c r="CW158" s="79">
        <v>-3.9768773131072521E-3</v>
      </c>
      <c r="CX158" s="79">
        <v>-0.22622641921043396</v>
      </c>
      <c r="CY158" s="79">
        <v>-1.1757789850234985</v>
      </c>
      <c r="CZ158" s="79">
        <v>-1.4156323671340942</v>
      </c>
      <c r="DA158" s="79">
        <v>0.30058175325393677</v>
      </c>
      <c r="DB158" s="79">
        <v>4.1541803628206253E-2</v>
      </c>
      <c r="DC158" s="79">
        <v>-0.14633126556873322</v>
      </c>
      <c r="DD158" s="79">
        <v>0.64123064279556274</v>
      </c>
      <c r="DE158" s="79">
        <v>1.1827040910720825</v>
      </c>
      <c r="DF158" s="79">
        <v>1.6349828243255615</v>
      </c>
      <c r="DG158" s="79">
        <v>0.40081518888473511</v>
      </c>
      <c r="DH158" s="79">
        <v>1.6517304182052612</v>
      </c>
      <c r="DI158" s="79">
        <v>1.7038660049438477</v>
      </c>
      <c r="DJ158" s="79">
        <v>0.35831990838050842</v>
      </c>
      <c r="DK158" s="79">
        <v>0.65533673763275146</v>
      </c>
      <c r="DL158" s="79">
        <v>0.5135960578918457</v>
      </c>
      <c r="DM158" s="79">
        <v>1.8831647932529449E-2</v>
      </c>
      <c r="DN158" s="79">
        <v>0.55512833595275879</v>
      </c>
      <c r="DO158" s="79">
        <v>0.2244129478931427</v>
      </c>
      <c r="DP158" s="79">
        <v>0.68323516845703125</v>
      </c>
      <c r="DQ158" s="79">
        <v>1.5256141424179077</v>
      </c>
      <c r="DR158" s="79">
        <v>2.0170059204101563</v>
      </c>
      <c r="DS158" s="79">
        <v>2.1634104251861572</v>
      </c>
      <c r="DT158" s="79">
        <v>1.1970556974411011</v>
      </c>
      <c r="DU158" s="79">
        <v>0.51788967847824097</v>
      </c>
      <c r="DV158" s="79">
        <v>0.26684156060218811</v>
      </c>
      <c r="DW158" s="79">
        <v>-0.72040659189224243</v>
      </c>
      <c r="DX158" s="79">
        <v>-1.0060224533081055</v>
      </c>
      <c r="DY158" s="79">
        <v>0.87635374069213867</v>
      </c>
      <c r="DZ158" s="79">
        <v>0.53065085411071777</v>
      </c>
      <c r="EA158" s="79">
        <v>0.31291091442108154</v>
      </c>
      <c r="EB158" s="79">
        <v>1.1154547929763794</v>
      </c>
      <c r="EC158" s="79">
        <v>1.6879161596298218</v>
      </c>
      <c r="ED158" s="79">
        <v>2.2250339984893799</v>
      </c>
      <c r="EE158" s="79">
        <v>0.98617100715637207</v>
      </c>
      <c r="EF158" s="79">
        <v>2.2710213661193848</v>
      </c>
      <c r="EG158" s="79">
        <v>2.2596020698547363</v>
      </c>
      <c r="EH158" s="79">
        <v>0.91074007749557495</v>
      </c>
      <c r="EI158" s="79">
        <v>1.2056399583816528</v>
      </c>
      <c r="EJ158" s="79">
        <v>1.1132817268371582</v>
      </c>
      <c r="EK158" s="79">
        <v>0.59733176231384277</v>
      </c>
      <c r="EL158" s="79">
        <v>1.115196704864502</v>
      </c>
      <c r="EM158" s="79">
        <v>0.77125024795532227</v>
      </c>
      <c r="EN158" s="79">
        <v>1.1634156703948975</v>
      </c>
      <c r="EO158" s="79">
        <v>2.0458619594573975</v>
      </c>
      <c r="EP158" s="79">
        <v>2.6074168682098389</v>
      </c>
      <c r="EQ158" s="79">
        <v>2.8348121643066406</v>
      </c>
      <c r="ER158" s="79">
        <v>1.9403103590011597</v>
      </c>
      <c r="ES158" s="79">
        <v>1.2713820934295654</v>
      </c>
      <c r="ET158" s="79">
        <v>0.97875344753265381</v>
      </c>
      <c r="EU158" s="79">
        <v>-6.2921188771724701E-2</v>
      </c>
      <c r="EV158" s="79">
        <v>-0.41461080312728882</v>
      </c>
      <c r="EW158" s="79">
        <v>51.262565612792969</v>
      </c>
      <c r="EX158" s="79">
        <v>50.824951171875</v>
      </c>
      <c r="EY158" s="79">
        <v>50.344528198242188</v>
      </c>
      <c r="EZ158" s="79">
        <v>50.044692993164063</v>
      </c>
      <c r="FA158" s="79">
        <v>49.521778106689453</v>
      </c>
      <c r="FB158" s="79">
        <v>49.263561248779297</v>
      </c>
      <c r="FC158" s="79">
        <v>49.283065795898438</v>
      </c>
      <c r="FD158" s="79">
        <v>49.681549072265625</v>
      </c>
      <c r="FE158" s="79">
        <v>50.960826873779297</v>
      </c>
      <c r="FF158" s="79">
        <v>51.938831329345703</v>
      </c>
      <c r="FG158" s="79">
        <v>52.751491546630859</v>
      </c>
      <c r="FH158" s="79">
        <v>53.4295654296875</v>
      </c>
      <c r="FI158" s="79">
        <v>53.893962860107422</v>
      </c>
      <c r="FJ158" s="79">
        <v>53.514976501464844</v>
      </c>
      <c r="FK158" s="79">
        <v>53.328079223632813</v>
      </c>
      <c r="FL158" s="79">
        <v>53.061935424804688</v>
      </c>
      <c r="FM158" s="79">
        <v>51.913505554199219</v>
      </c>
      <c r="FN158" s="79">
        <v>50.749763488769531</v>
      </c>
      <c r="FO158" s="79">
        <v>49.774829864501953</v>
      </c>
      <c r="FP158" s="79">
        <v>48.886199951171875</v>
      </c>
      <c r="FQ158" s="79">
        <v>48.22705078125</v>
      </c>
      <c r="FR158" s="79">
        <v>48.001331329345703</v>
      </c>
      <c r="FS158" s="79">
        <v>47.786273956298828</v>
      </c>
      <c r="FT158" s="79">
        <v>47.122573852539063</v>
      </c>
      <c r="FU158" s="79">
        <v>0.29305124282836914</v>
      </c>
      <c r="FV158" s="79">
        <v>0.43626755475997925</v>
      </c>
      <c r="FW158" s="79">
        <v>0.30386999249458313</v>
      </c>
      <c r="FX158" s="79">
        <v>2715</v>
      </c>
      <c r="FY158" s="79">
        <v>1</v>
      </c>
      <c r="FZ158" s="41"/>
      <c r="GA158" s="34"/>
      <c r="GB158" s="34"/>
    </row>
    <row r="159" spans="1:184" x14ac:dyDescent="0.25">
      <c r="A159" t="s">
        <v>186</v>
      </c>
      <c r="B159" t="s">
        <v>236</v>
      </c>
      <c r="C159" t="s">
        <v>2</v>
      </c>
      <c r="D159" t="s">
        <v>203</v>
      </c>
      <c r="E159" t="s">
        <v>204</v>
      </c>
      <c r="F159" t="s">
        <v>178</v>
      </c>
      <c r="G159" t="s">
        <v>1</v>
      </c>
      <c r="H159" s="79">
        <v>21270</v>
      </c>
      <c r="I159" s="79">
        <v>9.7130889892578125</v>
      </c>
      <c r="J159" s="79">
        <v>8.4560537338256836</v>
      </c>
      <c r="K159" s="79">
        <v>7.7741942405700684</v>
      </c>
      <c r="L159" s="79">
        <v>7.8601255416870117</v>
      </c>
      <c r="M159" s="79">
        <v>8.1034078598022461</v>
      </c>
      <c r="N159" s="79">
        <v>8.8025665283203125</v>
      </c>
      <c r="O159" s="79">
        <v>10.512663841247559</v>
      </c>
      <c r="P159" s="79">
        <v>12.521336555480957</v>
      </c>
      <c r="Q159" s="79">
        <v>11.176026344299316</v>
      </c>
      <c r="R159" s="79">
        <v>10.194991111755371</v>
      </c>
      <c r="S159" s="79">
        <v>9.5605630874633789</v>
      </c>
      <c r="T159" s="79">
        <v>9.3052864074707031</v>
      </c>
      <c r="U159" s="79">
        <v>9.1013460159301758</v>
      </c>
      <c r="V159" s="79">
        <v>8.6887893676757813</v>
      </c>
      <c r="W159" s="79">
        <v>8.4362869262695313</v>
      </c>
      <c r="X159" s="79">
        <v>8.4773578643798828</v>
      </c>
      <c r="Y159" s="79">
        <v>9.528477668762207</v>
      </c>
      <c r="Z159" s="79">
        <v>11.802863121032715</v>
      </c>
      <c r="AA159" s="79">
        <v>15.305078506469727</v>
      </c>
      <c r="AB159" s="79">
        <v>17.213371276855469</v>
      </c>
      <c r="AC159" s="79">
        <v>17.198812484741211</v>
      </c>
      <c r="AD159" s="79">
        <v>16.417196273803711</v>
      </c>
      <c r="AE159" s="79">
        <v>14.837663650512695</v>
      </c>
      <c r="AF159" s="79">
        <v>12.311742782592773</v>
      </c>
      <c r="AG159" s="79">
        <v>-1.1827453374862671</v>
      </c>
      <c r="AH159" s="79">
        <v>-1.3923691511154175</v>
      </c>
      <c r="AI159" s="79">
        <v>-1.1990907192230225</v>
      </c>
      <c r="AJ159" s="79">
        <v>-0.68874573707580566</v>
      </c>
      <c r="AK159" s="79">
        <v>-0.4306395947933197</v>
      </c>
      <c r="AL159" s="79">
        <v>-0.46016034483909607</v>
      </c>
      <c r="AM159" s="79">
        <v>-0.81788933277130127</v>
      </c>
      <c r="AN159" s="79">
        <v>-0.13707128167152405</v>
      </c>
      <c r="AO159" s="79">
        <v>-7.3118068277835846E-2</v>
      </c>
      <c r="AP159" s="79">
        <v>-0.46104153990745544</v>
      </c>
      <c r="AQ159" s="79">
        <v>-0.57025694847106934</v>
      </c>
      <c r="AR159" s="79">
        <v>-0.58532077074050903</v>
      </c>
      <c r="AS159" s="79">
        <v>-0.97589492797851563</v>
      </c>
      <c r="AT159" s="79">
        <v>-0.9085385799407959</v>
      </c>
      <c r="AU159" s="79">
        <v>-1.1061663627624512</v>
      </c>
      <c r="AV159" s="79">
        <v>-0.91737169027328491</v>
      </c>
      <c r="AW159" s="79">
        <v>-0.52346837520599365</v>
      </c>
      <c r="AX159" s="79">
        <v>-4.771784320473671E-2</v>
      </c>
      <c r="AY159" s="79">
        <v>9.8159806802868843E-3</v>
      </c>
      <c r="AZ159" s="79">
        <v>-0.45737633109092712</v>
      </c>
      <c r="BA159" s="79">
        <v>-1.0515902042388916</v>
      </c>
      <c r="BB159" s="79">
        <v>-1.5057858228683472</v>
      </c>
      <c r="BC159" s="79">
        <v>-2.0133988857269287</v>
      </c>
      <c r="BD159" s="79">
        <v>-2.0286741256713867</v>
      </c>
      <c r="BE159" s="79">
        <v>-0.82260960340499878</v>
      </c>
      <c r="BF159" s="79">
        <v>-1.0485478639602661</v>
      </c>
      <c r="BG159" s="79">
        <v>-0.90226948261260986</v>
      </c>
      <c r="BH159" s="79">
        <v>-0.40206500887870789</v>
      </c>
      <c r="BI159" s="79">
        <v>-0.14623595774173737</v>
      </c>
      <c r="BJ159" s="79">
        <v>-0.16863009333610535</v>
      </c>
      <c r="BK159" s="79">
        <v>-0.49631452560424805</v>
      </c>
      <c r="BL159" s="79">
        <v>0.23588153719902039</v>
      </c>
      <c r="BM159" s="79">
        <v>0.28778728842735291</v>
      </c>
      <c r="BN159" s="79">
        <v>-9.3779943883419037E-2</v>
      </c>
      <c r="BO159" s="79">
        <v>-0.21560290455818176</v>
      </c>
      <c r="BP159" s="79">
        <v>-0.21336349844932556</v>
      </c>
      <c r="BQ159" s="79">
        <v>-0.59668761491775513</v>
      </c>
      <c r="BR159" s="79">
        <v>-0.55404722690582275</v>
      </c>
      <c r="BS159" s="79">
        <v>-0.76709669828414917</v>
      </c>
      <c r="BT159" s="79">
        <v>-0.60361039638519287</v>
      </c>
      <c r="BU159" s="79">
        <v>-0.19654321670532227</v>
      </c>
      <c r="BV159" s="79">
        <v>0.30489996075630188</v>
      </c>
      <c r="BW159" s="79">
        <v>0.44530084729194641</v>
      </c>
      <c r="BX159" s="79">
        <v>3.1052349135279655E-2</v>
      </c>
      <c r="BY159" s="79">
        <v>-0.5442928671836853</v>
      </c>
      <c r="BZ159" s="79">
        <v>-1.0264140367507935</v>
      </c>
      <c r="CA159" s="79">
        <v>-1.57147216796875</v>
      </c>
      <c r="CB159" s="79">
        <v>-1.6445275545120239</v>
      </c>
      <c r="CC159" s="79">
        <v>-0.5731806755065918</v>
      </c>
      <c r="CD159" s="79">
        <v>-0.81041818857192993</v>
      </c>
      <c r="CE159" s="79">
        <v>-0.69669198989868164</v>
      </c>
      <c r="CF159" s="79">
        <v>-0.2035108208656311</v>
      </c>
      <c r="CG159" s="79">
        <v>5.0741143524646759E-2</v>
      </c>
      <c r="CH159" s="79">
        <v>3.3282872289419174E-2</v>
      </c>
      <c r="CI159" s="79">
        <v>-0.27359277009963989</v>
      </c>
      <c r="CJ159" s="79">
        <v>0.49418753385543823</v>
      </c>
      <c r="CK159" s="79">
        <v>0.53774923086166382</v>
      </c>
      <c r="CL159" s="79">
        <v>0.16058431565761566</v>
      </c>
      <c r="CM159" s="79">
        <v>3.0029391869902611E-2</v>
      </c>
      <c r="CN159" s="79">
        <v>4.4252976775169373E-2</v>
      </c>
      <c r="CO159" s="79">
        <v>-0.3340497612953186</v>
      </c>
      <c r="CP159" s="79">
        <v>-0.30852758884429932</v>
      </c>
      <c r="CQ159" s="79">
        <v>-0.53225809335708618</v>
      </c>
      <c r="CR159" s="79">
        <v>-0.38630032539367676</v>
      </c>
      <c r="CS159" s="79">
        <v>2.9884155839681625E-2</v>
      </c>
      <c r="CT159" s="79">
        <v>0.54912197589874268</v>
      </c>
      <c r="CU159" s="79">
        <v>0.74691635370254517</v>
      </c>
      <c r="CV159" s="79">
        <v>0.3693365752696991</v>
      </c>
      <c r="CW159" s="79">
        <v>-0.19294025003910065</v>
      </c>
      <c r="CX159" s="79">
        <v>-0.69440269470214844</v>
      </c>
      <c r="CY159" s="79">
        <v>-1.2653951644897461</v>
      </c>
      <c r="CZ159" s="79">
        <v>-1.3784688711166382</v>
      </c>
      <c r="DA159" s="79">
        <v>-0.32375174760818481</v>
      </c>
      <c r="DB159" s="79">
        <v>-0.57228857278823853</v>
      </c>
      <c r="DC159" s="79">
        <v>-0.49111452698707581</v>
      </c>
      <c r="DD159" s="79">
        <v>-4.956632386893034E-3</v>
      </c>
      <c r="DE159" s="79">
        <v>0.24771824479103088</v>
      </c>
      <c r="DF159" s="79">
        <v>0.2351958304643631</v>
      </c>
      <c r="DG159" s="79">
        <v>-5.0871022045612335E-2</v>
      </c>
      <c r="DH159" s="79">
        <v>0.75249350070953369</v>
      </c>
      <c r="DI159" s="79">
        <v>0.78771120309829712</v>
      </c>
      <c r="DJ159" s="79">
        <v>0.41494858264923096</v>
      </c>
      <c r="DK159" s="79">
        <v>0.27566167712211609</v>
      </c>
      <c r="DL159" s="79">
        <v>0.30186945199966431</v>
      </c>
      <c r="DM159" s="79">
        <v>-7.141190767288208E-2</v>
      </c>
      <c r="DN159" s="79">
        <v>-6.3007950782775879E-2</v>
      </c>
      <c r="DO159" s="79">
        <v>-0.29741948843002319</v>
      </c>
      <c r="DP159" s="79">
        <v>-0.16899022459983826</v>
      </c>
      <c r="DQ159" s="79">
        <v>0.25631153583526611</v>
      </c>
      <c r="DR159" s="79">
        <v>0.79334402084350586</v>
      </c>
      <c r="DS159" s="79">
        <v>1.0485318899154663</v>
      </c>
      <c r="DT159" s="79">
        <v>0.70762079954147339</v>
      </c>
      <c r="DU159" s="79">
        <v>0.15841233730316162</v>
      </c>
      <c r="DV159" s="79">
        <v>-0.36239132285118103</v>
      </c>
      <c r="DW159" s="79">
        <v>-0.95931810140609741</v>
      </c>
      <c r="DX159" s="79">
        <v>-1.1124101877212524</v>
      </c>
      <c r="DY159" s="79">
        <v>3.6383982747793198E-2</v>
      </c>
      <c r="DZ159" s="79">
        <v>-0.22846721112728119</v>
      </c>
      <c r="EA159" s="79">
        <v>-0.1942933201789856</v>
      </c>
      <c r="EB159" s="79">
        <v>0.28172406554222107</v>
      </c>
      <c r="EC159" s="79">
        <v>0.53212189674377441</v>
      </c>
      <c r="ED159" s="79">
        <v>0.52672606706619263</v>
      </c>
      <c r="EE159" s="79">
        <v>0.27070382237434387</v>
      </c>
      <c r="EF159" s="79">
        <v>1.1254463195800781</v>
      </c>
      <c r="EG159" s="79">
        <v>1.1486165523529053</v>
      </c>
      <c r="EH159" s="79">
        <v>0.78221017122268677</v>
      </c>
      <c r="EI159" s="79">
        <v>0.63031572103500366</v>
      </c>
      <c r="EJ159" s="79">
        <v>0.67382669448852539</v>
      </c>
      <c r="EK159" s="79">
        <v>0.30779543519020081</v>
      </c>
      <c r="EL159" s="79">
        <v>0.29148340225219727</v>
      </c>
      <c r="EM159" s="79">
        <v>4.1650146245956421E-2</v>
      </c>
      <c r="EN159" s="79">
        <v>0.1447710245847702</v>
      </c>
      <c r="EO159" s="79">
        <v>0.5832366943359375</v>
      </c>
      <c r="EP159" s="79">
        <v>1.1459617614746094</v>
      </c>
      <c r="EQ159" s="79">
        <v>1.4840167760848999</v>
      </c>
      <c r="ER159" s="79">
        <v>1.1960494518280029</v>
      </c>
      <c r="ES159" s="79">
        <v>0.66570967435836792</v>
      </c>
      <c r="ET159" s="79">
        <v>0.11698040366172791</v>
      </c>
      <c r="EU159" s="79">
        <v>-0.51739144325256348</v>
      </c>
      <c r="EV159" s="79">
        <v>-0.72826361656188965</v>
      </c>
      <c r="EW159" s="79">
        <v>51.844066619873047</v>
      </c>
      <c r="EX159" s="79">
        <v>51.354129791259766</v>
      </c>
      <c r="EY159" s="79">
        <v>51.035484313964844</v>
      </c>
      <c r="EZ159" s="79">
        <v>51.001922607421875</v>
      </c>
      <c r="FA159" s="79">
        <v>50.56524658203125</v>
      </c>
      <c r="FB159" s="79">
        <v>50.475872039794922</v>
      </c>
      <c r="FC159" s="79">
        <v>50.592899322509766</v>
      </c>
      <c r="FD159" s="79">
        <v>50.741950988769531</v>
      </c>
      <c r="FE159" s="79">
        <v>51.642704010009766</v>
      </c>
      <c r="FF159" s="79">
        <v>52.496311187744141</v>
      </c>
      <c r="FG159" s="79">
        <v>53.102577209472656</v>
      </c>
      <c r="FH159" s="79">
        <v>53.405117034912109</v>
      </c>
      <c r="FI159" s="79">
        <v>53.799903869628906</v>
      </c>
      <c r="FJ159" s="79">
        <v>53.521987915039063</v>
      </c>
      <c r="FK159" s="79">
        <v>53.485336303710938</v>
      </c>
      <c r="FL159" s="79">
        <v>53.139682769775391</v>
      </c>
      <c r="FM159" s="79">
        <v>52.281330108642578</v>
      </c>
      <c r="FN159" s="79">
        <v>51.316089630126953</v>
      </c>
      <c r="FO159" s="79">
        <v>50.229503631591797</v>
      </c>
      <c r="FP159" s="79">
        <v>49.251365661621094</v>
      </c>
      <c r="FQ159" s="79">
        <v>48.795261383056641</v>
      </c>
      <c r="FR159" s="79">
        <v>48.655845642089844</v>
      </c>
      <c r="FS159" s="79">
        <v>48.422004699707031</v>
      </c>
      <c r="FT159" s="79">
        <v>47.921421051025391</v>
      </c>
      <c r="FU159" s="79">
        <v>0.17727777361869812</v>
      </c>
      <c r="FV159" s="79">
        <v>0.27160456776618958</v>
      </c>
      <c r="FW159" s="79">
        <v>0.1848134845495224</v>
      </c>
      <c r="FX159" s="79">
        <v>2148</v>
      </c>
      <c r="FY159" s="79">
        <v>1</v>
      </c>
      <c r="FZ159" s="41"/>
      <c r="GA159" s="34"/>
      <c r="GB159" s="34"/>
    </row>
    <row r="160" spans="1:184" x14ac:dyDescent="0.25">
      <c r="A160" t="s">
        <v>186</v>
      </c>
      <c r="B160" t="s">
        <v>236</v>
      </c>
      <c r="C160" t="s">
        <v>2</v>
      </c>
      <c r="D160" t="s">
        <v>203</v>
      </c>
      <c r="E160" t="s">
        <v>204</v>
      </c>
      <c r="F160" t="s">
        <v>179</v>
      </c>
      <c r="G160" t="s">
        <v>1</v>
      </c>
      <c r="H160" s="79">
        <v>957</v>
      </c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  <c r="AF160" s="79"/>
      <c r="AG160" s="79"/>
      <c r="AH160" s="79"/>
      <c r="AI160" s="79"/>
      <c r="AJ160" s="79"/>
      <c r="AK160" s="79"/>
      <c r="AL160" s="79"/>
      <c r="AM160" s="79"/>
      <c r="AN160" s="79"/>
      <c r="AO160" s="79"/>
      <c r="AP160" s="79"/>
      <c r="AQ160" s="79"/>
      <c r="AR160" s="79"/>
      <c r="AS160" s="79"/>
      <c r="AT160" s="79"/>
      <c r="AU160" s="79"/>
      <c r="AV160" s="79"/>
      <c r="AW160" s="79"/>
      <c r="AX160" s="79"/>
      <c r="AY160" s="79"/>
      <c r="AZ160" s="79"/>
      <c r="BA160" s="79"/>
      <c r="BB160" s="79"/>
      <c r="BC160" s="79"/>
      <c r="BD160" s="79"/>
      <c r="BE160" s="79"/>
      <c r="BF160" s="79"/>
      <c r="BG160" s="79"/>
      <c r="BH160" s="79"/>
      <c r="BI160" s="79"/>
      <c r="BJ160" s="79"/>
      <c r="BK160" s="79"/>
      <c r="BL160" s="79"/>
      <c r="BM160" s="79"/>
      <c r="BN160" s="79"/>
      <c r="BO160" s="79"/>
      <c r="BP160" s="79"/>
      <c r="BQ160" s="79"/>
      <c r="BR160" s="79"/>
      <c r="BS160" s="79"/>
      <c r="BT160" s="79"/>
      <c r="BU160" s="79"/>
      <c r="BV160" s="79"/>
      <c r="BW160" s="79"/>
      <c r="BX160" s="79"/>
      <c r="BY160" s="79"/>
      <c r="BZ160" s="79"/>
      <c r="CA160" s="79"/>
      <c r="CB160" s="79"/>
      <c r="CC160" s="79"/>
      <c r="CD160" s="79"/>
      <c r="CE160" s="79"/>
      <c r="CF160" s="79"/>
      <c r="CG160" s="79"/>
      <c r="CH160" s="79"/>
      <c r="CI160" s="79"/>
      <c r="CJ160" s="79"/>
      <c r="CK160" s="79"/>
      <c r="CL160" s="79"/>
      <c r="CM160" s="79"/>
      <c r="CN160" s="79"/>
      <c r="CO160" s="79"/>
      <c r="CP160" s="79"/>
      <c r="CQ160" s="79"/>
      <c r="CR160" s="79"/>
      <c r="CS160" s="79"/>
      <c r="CT160" s="79"/>
      <c r="CU160" s="79"/>
      <c r="CV160" s="79"/>
      <c r="CW160" s="79"/>
      <c r="CX160" s="79"/>
      <c r="CY160" s="79"/>
      <c r="CZ160" s="79"/>
      <c r="DA160" s="79"/>
      <c r="DB160" s="79"/>
      <c r="DC160" s="79"/>
      <c r="DD160" s="79"/>
      <c r="DE160" s="79"/>
      <c r="DF160" s="79"/>
      <c r="DG160" s="79"/>
      <c r="DH160" s="79"/>
      <c r="DI160" s="79"/>
      <c r="DJ160" s="79"/>
      <c r="DK160" s="79"/>
      <c r="DL160" s="79"/>
      <c r="DM160" s="79"/>
      <c r="DN160" s="79"/>
      <c r="DO160" s="79"/>
      <c r="DP160" s="79"/>
      <c r="DQ160" s="79"/>
      <c r="DR160" s="79"/>
      <c r="DS160" s="79"/>
      <c r="DT160" s="79"/>
      <c r="DU160" s="79"/>
      <c r="DV160" s="79"/>
      <c r="DW160" s="79"/>
      <c r="DX160" s="79"/>
      <c r="DY160" s="79"/>
      <c r="DZ160" s="79"/>
      <c r="EA160" s="79"/>
      <c r="EB160" s="79"/>
      <c r="EC160" s="79"/>
      <c r="ED160" s="79"/>
      <c r="EE160" s="79"/>
      <c r="EF160" s="79"/>
      <c r="EG160" s="79"/>
      <c r="EH160" s="79"/>
      <c r="EI160" s="79"/>
      <c r="EJ160" s="79"/>
      <c r="EK160" s="79"/>
      <c r="EL160" s="79"/>
      <c r="EM160" s="79"/>
      <c r="EN160" s="79"/>
      <c r="EO160" s="79"/>
      <c r="EP160" s="79"/>
      <c r="EQ160" s="79"/>
      <c r="ER160" s="79"/>
      <c r="ES160" s="79"/>
      <c r="ET160" s="79"/>
      <c r="EU160" s="79"/>
      <c r="EV160" s="79"/>
      <c r="EW160" s="79"/>
      <c r="EX160" s="79"/>
      <c r="EY160" s="79"/>
      <c r="EZ160" s="79"/>
      <c r="FA160" s="79"/>
      <c r="FB160" s="79"/>
      <c r="FC160" s="79"/>
      <c r="FD160" s="79"/>
      <c r="FE160" s="79"/>
      <c r="FF160" s="79"/>
      <c r="FG160" s="79"/>
      <c r="FH160" s="79"/>
      <c r="FI160" s="79"/>
      <c r="FJ160" s="79"/>
      <c r="FK160" s="79"/>
      <c r="FL160" s="79"/>
      <c r="FM160" s="79"/>
      <c r="FN160" s="79"/>
      <c r="FO160" s="79"/>
      <c r="FP160" s="79"/>
      <c r="FQ160" s="79"/>
      <c r="FR160" s="79"/>
      <c r="FS160" s="79"/>
      <c r="FT160" s="79"/>
      <c r="FU160" s="79"/>
      <c r="FV160" s="79"/>
      <c r="FW160" s="79"/>
      <c r="FX160" s="79">
        <v>33</v>
      </c>
      <c r="FY160" s="79">
        <v>0</v>
      </c>
      <c r="FZ160" s="41"/>
      <c r="GA160" s="34"/>
      <c r="GB160" s="34"/>
    </row>
    <row r="161" spans="1:184" x14ac:dyDescent="0.25">
      <c r="A161" t="s">
        <v>186</v>
      </c>
      <c r="B161" t="s">
        <v>236</v>
      </c>
      <c r="C161" t="s">
        <v>2</v>
      </c>
      <c r="D161" t="s">
        <v>203</v>
      </c>
      <c r="E161" t="s">
        <v>204</v>
      </c>
      <c r="F161" t="s">
        <v>180</v>
      </c>
      <c r="G161" t="s">
        <v>1</v>
      </c>
      <c r="H161" s="79">
        <v>518</v>
      </c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  <c r="AP161" s="79"/>
      <c r="AQ161" s="79"/>
      <c r="AR161" s="79"/>
      <c r="AS161" s="79"/>
      <c r="AT161" s="79"/>
      <c r="AU161" s="79"/>
      <c r="AV161" s="79"/>
      <c r="AW161" s="79"/>
      <c r="AX161" s="79"/>
      <c r="AY161" s="79"/>
      <c r="AZ161" s="79"/>
      <c r="BA161" s="79"/>
      <c r="BB161" s="79"/>
      <c r="BC161" s="79"/>
      <c r="BD161" s="79"/>
      <c r="BE161" s="79"/>
      <c r="BF161" s="79"/>
      <c r="BG161" s="79"/>
      <c r="BH161" s="79"/>
      <c r="BI161" s="79"/>
      <c r="BJ161" s="79"/>
      <c r="BK161" s="79"/>
      <c r="BL161" s="79"/>
      <c r="BM161" s="79"/>
      <c r="BN161" s="79"/>
      <c r="BO161" s="79"/>
      <c r="BP161" s="79"/>
      <c r="BQ161" s="79"/>
      <c r="BR161" s="79"/>
      <c r="BS161" s="79"/>
      <c r="BT161" s="79"/>
      <c r="BU161" s="79"/>
      <c r="BV161" s="79"/>
      <c r="BW161" s="79"/>
      <c r="BX161" s="79"/>
      <c r="BY161" s="79"/>
      <c r="BZ161" s="79"/>
      <c r="CA161" s="79"/>
      <c r="CB161" s="79"/>
      <c r="CC161" s="79"/>
      <c r="CD161" s="79"/>
      <c r="CE161" s="79"/>
      <c r="CF161" s="79"/>
      <c r="CG161" s="79"/>
      <c r="CH161" s="79"/>
      <c r="CI161" s="79"/>
      <c r="CJ161" s="79"/>
      <c r="CK161" s="79"/>
      <c r="CL161" s="79"/>
      <c r="CM161" s="79"/>
      <c r="CN161" s="79"/>
      <c r="CO161" s="79"/>
      <c r="CP161" s="79"/>
      <c r="CQ161" s="79"/>
      <c r="CR161" s="79"/>
      <c r="CS161" s="79"/>
      <c r="CT161" s="79"/>
      <c r="CU161" s="79"/>
      <c r="CV161" s="79"/>
      <c r="CW161" s="79"/>
      <c r="CX161" s="79"/>
      <c r="CY161" s="79"/>
      <c r="CZ161" s="79"/>
      <c r="DA161" s="79"/>
      <c r="DB161" s="79"/>
      <c r="DC161" s="79"/>
      <c r="DD161" s="79"/>
      <c r="DE161" s="79"/>
      <c r="DF161" s="79"/>
      <c r="DG161" s="79"/>
      <c r="DH161" s="79"/>
      <c r="DI161" s="79"/>
      <c r="DJ161" s="79"/>
      <c r="DK161" s="79"/>
      <c r="DL161" s="79"/>
      <c r="DM161" s="79"/>
      <c r="DN161" s="79"/>
      <c r="DO161" s="79"/>
      <c r="DP161" s="79"/>
      <c r="DQ161" s="79"/>
      <c r="DR161" s="79"/>
      <c r="DS161" s="79"/>
      <c r="DT161" s="79"/>
      <c r="DU161" s="79"/>
      <c r="DV161" s="79"/>
      <c r="DW161" s="79"/>
      <c r="DX161" s="79"/>
      <c r="DY161" s="79"/>
      <c r="DZ161" s="79"/>
      <c r="EA161" s="79"/>
      <c r="EB161" s="79"/>
      <c r="EC161" s="79"/>
      <c r="ED161" s="79"/>
      <c r="EE161" s="79"/>
      <c r="EF161" s="79"/>
      <c r="EG161" s="79"/>
      <c r="EH161" s="79"/>
      <c r="EI161" s="79"/>
      <c r="EJ161" s="79"/>
      <c r="EK161" s="79"/>
      <c r="EL161" s="79"/>
      <c r="EM161" s="79"/>
      <c r="EN161" s="79"/>
      <c r="EO161" s="79"/>
      <c r="EP161" s="79"/>
      <c r="EQ161" s="79"/>
      <c r="ER161" s="79"/>
      <c r="ES161" s="79"/>
      <c r="ET161" s="79"/>
      <c r="EU161" s="79"/>
      <c r="EV161" s="79"/>
      <c r="EW161" s="79"/>
      <c r="EX161" s="79"/>
      <c r="EY161" s="79"/>
      <c r="EZ161" s="79"/>
      <c r="FA161" s="79"/>
      <c r="FB161" s="79"/>
      <c r="FC161" s="79"/>
      <c r="FD161" s="79"/>
      <c r="FE161" s="79"/>
      <c r="FF161" s="79"/>
      <c r="FG161" s="79"/>
      <c r="FH161" s="79"/>
      <c r="FI161" s="79"/>
      <c r="FJ161" s="79"/>
      <c r="FK161" s="79"/>
      <c r="FL161" s="79"/>
      <c r="FM161" s="79"/>
      <c r="FN161" s="79"/>
      <c r="FO161" s="79"/>
      <c r="FP161" s="79"/>
      <c r="FQ161" s="79"/>
      <c r="FR161" s="79"/>
      <c r="FS161" s="79"/>
      <c r="FT161" s="79"/>
      <c r="FU161" s="79"/>
      <c r="FV161" s="79"/>
      <c r="FW161" s="79"/>
      <c r="FX161" s="79">
        <v>61</v>
      </c>
      <c r="FY161" s="79">
        <v>0</v>
      </c>
      <c r="FZ161" s="41"/>
      <c r="GA161" s="34"/>
      <c r="GB161" s="34"/>
    </row>
    <row r="162" spans="1:184" x14ac:dyDescent="0.25">
      <c r="A162" t="s">
        <v>186</v>
      </c>
      <c r="B162" t="s">
        <v>236</v>
      </c>
      <c r="C162" t="s">
        <v>2</v>
      </c>
      <c r="D162" t="s">
        <v>203</v>
      </c>
      <c r="E162" t="s">
        <v>204</v>
      </c>
      <c r="F162" t="s">
        <v>181</v>
      </c>
      <c r="G162" t="s">
        <v>1</v>
      </c>
      <c r="H162" s="79">
        <v>220</v>
      </c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9"/>
      <c r="BG162" s="79"/>
      <c r="BH162" s="79"/>
      <c r="BI162" s="79"/>
      <c r="BJ162" s="79"/>
      <c r="BK162" s="79"/>
      <c r="BL162" s="79"/>
      <c r="BM162" s="79"/>
      <c r="BN162" s="79"/>
      <c r="BO162" s="79"/>
      <c r="BP162" s="79"/>
      <c r="BQ162" s="79"/>
      <c r="BR162" s="79"/>
      <c r="BS162" s="79"/>
      <c r="BT162" s="79"/>
      <c r="BU162" s="79"/>
      <c r="BV162" s="79"/>
      <c r="BW162" s="79"/>
      <c r="BX162" s="79"/>
      <c r="BY162" s="79"/>
      <c r="BZ162" s="79"/>
      <c r="CA162" s="79"/>
      <c r="CB162" s="79"/>
      <c r="CC162" s="79"/>
      <c r="CD162" s="79"/>
      <c r="CE162" s="79"/>
      <c r="CF162" s="79"/>
      <c r="CG162" s="79"/>
      <c r="CH162" s="79"/>
      <c r="CI162" s="79"/>
      <c r="CJ162" s="79"/>
      <c r="CK162" s="79"/>
      <c r="CL162" s="79"/>
      <c r="CM162" s="79"/>
      <c r="CN162" s="79"/>
      <c r="CO162" s="79"/>
      <c r="CP162" s="79"/>
      <c r="CQ162" s="79"/>
      <c r="CR162" s="79"/>
      <c r="CS162" s="79"/>
      <c r="CT162" s="79"/>
      <c r="CU162" s="79"/>
      <c r="CV162" s="79"/>
      <c r="CW162" s="79"/>
      <c r="CX162" s="79"/>
      <c r="CY162" s="79"/>
      <c r="CZ162" s="79"/>
      <c r="DA162" s="79"/>
      <c r="DB162" s="79"/>
      <c r="DC162" s="79"/>
      <c r="DD162" s="79"/>
      <c r="DE162" s="79"/>
      <c r="DF162" s="79"/>
      <c r="DG162" s="79"/>
      <c r="DH162" s="79"/>
      <c r="DI162" s="79"/>
      <c r="DJ162" s="79"/>
      <c r="DK162" s="79"/>
      <c r="DL162" s="79"/>
      <c r="DM162" s="79"/>
      <c r="DN162" s="79"/>
      <c r="DO162" s="79"/>
      <c r="DP162" s="79"/>
      <c r="DQ162" s="79"/>
      <c r="DR162" s="79"/>
      <c r="DS162" s="79"/>
      <c r="DT162" s="79"/>
      <c r="DU162" s="79"/>
      <c r="DV162" s="79"/>
      <c r="DW162" s="79"/>
      <c r="DX162" s="79"/>
      <c r="DY162" s="79"/>
      <c r="DZ162" s="79"/>
      <c r="EA162" s="79"/>
      <c r="EB162" s="79"/>
      <c r="EC162" s="79"/>
      <c r="ED162" s="79"/>
      <c r="EE162" s="79"/>
      <c r="EF162" s="79"/>
      <c r="EG162" s="79"/>
      <c r="EH162" s="79"/>
      <c r="EI162" s="79"/>
      <c r="EJ162" s="79"/>
      <c r="EK162" s="79"/>
      <c r="EL162" s="79"/>
      <c r="EM162" s="79"/>
      <c r="EN162" s="79"/>
      <c r="EO162" s="79"/>
      <c r="EP162" s="79"/>
      <c r="EQ162" s="79"/>
      <c r="ER162" s="79"/>
      <c r="ES162" s="79"/>
      <c r="ET162" s="79"/>
      <c r="EU162" s="79"/>
      <c r="EV162" s="79"/>
      <c r="EW162" s="79"/>
      <c r="EX162" s="79"/>
      <c r="EY162" s="79"/>
      <c r="EZ162" s="79"/>
      <c r="FA162" s="79"/>
      <c r="FB162" s="79"/>
      <c r="FC162" s="79"/>
      <c r="FD162" s="79"/>
      <c r="FE162" s="79"/>
      <c r="FF162" s="79"/>
      <c r="FG162" s="79"/>
      <c r="FH162" s="79"/>
      <c r="FI162" s="79"/>
      <c r="FJ162" s="79"/>
      <c r="FK162" s="79"/>
      <c r="FL162" s="79"/>
      <c r="FM162" s="79"/>
      <c r="FN162" s="79"/>
      <c r="FO162" s="79"/>
      <c r="FP162" s="79"/>
      <c r="FQ162" s="79"/>
      <c r="FR162" s="79"/>
      <c r="FS162" s="79"/>
      <c r="FT162" s="79"/>
      <c r="FU162" s="79"/>
      <c r="FV162" s="79"/>
      <c r="FW162" s="79"/>
      <c r="FX162" s="79">
        <v>8</v>
      </c>
      <c r="FY162" s="79">
        <v>0</v>
      </c>
      <c r="FZ162" s="41"/>
      <c r="GA162" s="34"/>
      <c r="GB162" s="34"/>
    </row>
    <row r="163" spans="1:184" x14ac:dyDescent="0.25">
      <c r="A163" t="s">
        <v>186</v>
      </c>
      <c r="B163" t="s">
        <v>236</v>
      </c>
      <c r="C163" t="s">
        <v>2</v>
      </c>
      <c r="D163" t="s">
        <v>203</v>
      </c>
      <c r="E163" t="s">
        <v>204</v>
      </c>
      <c r="F163" t="s">
        <v>182</v>
      </c>
      <c r="G163" t="s">
        <v>1</v>
      </c>
      <c r="H163" s="79">
        <v>2451</v>
      </c>
      <c r="I163" s="79">
        <v>1.259520411491394</v>
      </c>
      <c r="J163" s="79">
        <v>1.2000492811203003</v>
      </c>
      <c r="K163" s="79">
        <v>1.0054699182510376</v>
      </c>
      <c r="L163" s="79">
        <v>1.0554637908935547</v>
      </c>
      <c r="M163" s="79">
        <v>1.2256667613983154</v>
      </c>
      <c r="N163" s="79">
        <v>1.4014315605163574</v>
      </c>
      <c r="O163" s="79">
        <v>1.6206135749816895</v>
      </c>
      <c r="P163" s="79">
        <v>1.8991692066192627</v>
      </c>
      <c r="Q163" s="79">
        <v>1.660275936126709</v>
      </c>
      <c r="R163" s="79">
        <v>1.4287630319595337</v>
      </c>
      <c r="S163" s="79">
        <v>1.4538558721542358</v>
      </c>
      <c r="T163" s="79">
        <v>1.5487601757049561</v>
      </c>
      <c r="U163" s="79">
        <v>1.4473469257354736</v>
      </c>
      <c r="V163" s="79">
        <v>1.3161206245422363</v>
      </c>
      <c r="W163" s="79">
        <v>1.3628333806991577</v>
      </c>
      <c r="X163" s="79">
        <v>1.3391112089157104</v>
      </c>
      <c r="Y163" s="79">
        <v>1.5332823991775513</v>
      </c>
      <c r="Z163" s="79">
        <v>1.8404020071029663</v>
      </c>
      <c r="AA163" s="79">
        <v>2.3302276134490967</v>
      </c>
      <c r="AB163" s="79">
        <v>2.3906598091125488</v>
      </c>
      <c r="AC163" s="79">
        <v>2.2171671390533447</v>
      </c>
      <c r="AD163" s="79">
        <v>1.9812588691711426</v>
      </c>
      <c r="AE163" s="79">
        <v>1.8142530918121338</v>
      </c>
      <c r="AF163" s="79">
        <v>1.6300747394561768</v>
      </c>
      <c r="AG163" s="79">
        <v>-0.16978543996810913</v>
      </c>
      <c r="AH163" s="79">
        <v>-0.1782173365354538</v>
      </c>
      <c r="AI163" s="79">
        <v>-0.23849388957023621</v>
      </c>
      <c r="AJ163" s="79">
        <v>-0.11582256108522415</v>
      </c>
      <c r="AK163" s="79">
        <v>-7.0846989750862122E-2</v>
      </c>
      <c r="AL163" s="79">
        <v>-5.4175801575183868E-2</v>
      </c>
      <c r="AM163" s="79">
        <v>-0.16124929487705231</v>
      </c>
      <c r="AN163" s="79">
        <v>-0.27514129877090454</v>
      </c>
      <c r="AO163" s="79">
        <v>-0.32551148533821106</v>
      </c>
      <c r="AP163" s="79">
        <v>-0.60416537523269653</v>
      </c>
      <c r="AQ163" s="79">
        <v>-0.32714712619781494</v>
      </c>
      <c r="AR163" s="79">
        <v>-0.1254669725894928</v>
      </c>
      <c r="AS163" s="79">
        <v>-0.27775916457176208</v>
      </c>
      <c r="AT163" s="79">
        <v>-0.34178018569946289</v>
      </c>
      <c r="AU163" s="79">
        <v>-0.33269298076629639</v>
      </c>
      <c r="AV163" s="79">
        <v>-0.24024622142314911</v>
      </c>
      <c r="AW163" s="79">
        <v>-0.22940370440483093</v>
      </c>
      <c r="AX163" s="79">
        <v>-0.24110548198223114</v>
      </c>
      <c r="AY163" s="79">
        <v>-9.2703834176063538E-2</v>
      </c>
      <c r="AZ163" s="79">
        <v>-0.24781279265880585</v>
      </c>
      <c r="BA163" s="79">
        <v>-0.33445170521736145</v>
      </c>
      <c r="BB163" s="79">
        <v>-0.61973100900650024</v>
      </c>
      <c r="BC163" s="79">
        <v>-0.55347579717636108</v>
      </c>
      <c r="BD163" s="79">
        <v>-0.36685681343078613</v>
      </c>
      <c r="BE163" s="79">
        <v>-4.0760919451713562E-2</v>
      </c>
      <c r="BF163" s="79">
        <v>-4.6261798590421677E-2</v>
      </c>
      <c r="BG163" s="79">
        <v>-0.12575438618659973</v>
      </c>
      <c r="BH163" s="79">
        <v>1.7257548170164227E-3</v>
      </c>
      <c r="BI163" s="79">
        <v>5.6627064943313599E-2</v>
      </c>
      <c r="BJ163" s="79">
        <v>9.3316137790679932E-2</v>
      </c>
      <c r="BK163" s="79">
        <v>-1.4468071050941944E-2</v>
      </c>
      <c r="BL163" s="79">
        <v>-9.0552985668182373E-2</v>
      </c>
      <c r="BM163" s="79">
        <v>-0.12896950542926788</v>
      </c>
      <c r="BN163" s="79">
        <v>-0.41663184762001038</v>
      </c>
      <c r="BO163" s="79">
        <v>-0.15484745800495148</v>
      </c>
      <c r="BP163" s="79">
        <v>5.3001675754785538E-2</v>
      </c>
      <c r="BQ163" s="79">
        <v>-0.11937008798122406</v>
      </c>
      <c r="BR163" s="79">
        <v>-0.17734861373901367</v>
      </c>
      <c r="BS163" s="79">
        <v>-0.16432148218154907</v>
      </c>
      <c r="BT163" s="79">
        <v>-8.4823943674564362E-2</v>
      </c>
      <c r="BU163" s="79">
        <v>-5.9167757630348206E-2</v>
      </c>
      <c r="BV163" s="79">
        <v>-6.3098788261413574E-2</v>
      </c>
      <c r="BW163" s="79">
        <v>9.7010388970375061E-2</v>
      </c>
      <c r="BX163" s="79">
        <v>-2.8831543400883675E-2</v>
      </c>
      <c r="BY163" s="79">
        <v>-0.13147024810314178</v>
      </c>
      <c r="BZ163" s="79">
        <v>-0.41337013244628906</v>
      </c>
      <c r="CA163" s="79">
        <v>-0.34038335084915161</v>
      </c>
      <c r="CB163" s="79">
        <v>-0.17049036920070648</v>
      </c>
      <c r="CC163" s="79">
        <v>4.8601068556308746E-2</v>
      </c>
      <c r="CD163" s="79">
        <v>4.5130204409360886E-2</v>
      </c>
      <c r="CE163" s="79">
        <v>-4.767134040594101E-2</v>
      </c>
      <c r="CF163" s="79">
        <v>8.3139359951019287E-2</v>
      </c>
      <c r="CG163" s="79">
        <v>0.14491520822048187</v>
      </c>
      <c r="CH163" s="79">
        <v>0.19546860456466675</v>
      </c>
      <c r="CI163" s="79">
        <v>8.7192155420780182E-2</v>
      </c>
      <c r="CJ163" s="79">
        <v>3.7292320281267166E-2</v>
      </c>
      <c r="CK163" s="79">
        <v>7.154892198741436E-3</v>
      </c>
      <c r="CL163" s="79">
        <v>-0.28674668073654175</v>
      </c>
      <c r="CM163" s="79">
        <v>-3.551323339343071E-2</v>
      </c>
      <c r="CN163" s="79">
        <v>0.17660851776599884</v>
      </c>
      <c r="CO163" s="79">
        <v>-9.6703087911009789E-3</v>
      </c>
      <c r="CP163" s="79">
        <v>-6.3463814556598663E-2</v>
      </c>
      <c r="CQ163" s="79">
        <v>-4.7707900404930115E-2</v>
      </c>
      <c r="CR163" s="79">
        <v>2.2821048274636269E-2</v>
      </c>
      <c r="CS163" s="79">
        <v>5.8737147599458694E-2</v>
      </c>
      <c r="CT163" s="79">
        <v>6.0188096016645432E-2</v>
      </c>
      <c r="CU163" s="79">
        <v>0.22840587794780731</v>
      </c>
      <c r="CV163" s="79">
        <v>0.12283420562744141</v>
      </c>
      <c r="CW163" s="79">
        <v>9.1140884906053543E-3</v>
      </c>
      <c r="CX163" s="79">
        <v>-0.27044519782066345</v>
      </c>
      <c r="CY163" s="79">
        <v>-0.19279615581035614</v>
      </c>
      <c r="CZ163" s="79">
        <v>-3.4487564116716385E-2</v>
      </c>
      <c r="DA163" s="79">
        <v>0.13796305656433105</v>
      </c>
      <c r="DB163" s="79">
        <v>0.13652220368385315</v>
      </c>
      <c r="DC163" s="79">
        <v>3.0411699786782265E-2</v>
      </c>
      <c r="DD163" s="79">
        <v>0.1645529717206955</v>
      </c>
      <c r="DE163" s="79">
        <v>0.23320335149765015</v>
      </c>
      <c r="DF163" s="79">
        <v>0.29762107133865356</v>
      </c>
      <c r="DG163" s="79">
        <v>0.18885238468647003</v>
      </c>
      <c r="DH163" s="79">
        <v>0.16513761878013611</v>
      </c>
      <c r="DI163" s="79">
        <v>0.14327928423881531</v>
      </c>
      <c r="DJ163" s="79">
        <v>-0.15686152875423431</v>
      </c>
      <c r="DK163" s="79">
        <v>8.3820998668670654E-2</v>
      </c>
      <c r="DL163" s="79">
        <v>0.30021536350250244</v>
      </c>
      <c r="DM163" s="79">
        <v>0.10002947598695755</v>
      </c>
      <c r="DN163" s="79">
        <v>5.0420984625816345E-2</v>
      </c>
      <c r="DO163" s="79">
        <v>6.890568882226944E-2</v>
      </c>
      <c r="DP163" s="79">
        <v>0.1304660439491272</v>
      </c>
      <c r="DQ163" s="79">
        <v>0.176642045378685</v>
      </c>
      <c r="DR163" s="79">
        <v>0.18347498774528503</v>
      </c>
      <c r="DS163" s="79">
        <v>0.35980138182640076</v>
      </c>
      <c r="DT163" s="79">
        <v>0.27449995279312134</v>
      </c>
      <c r="DU163" s="79">
        <v>0.14969842135906219</v>
      </c>
      <c r="DV163" s="79">
        <v>-0.12752026319503784</v>
      </c>
      <c r="DW163" s="79">
        <v>-4.5208960771560669E-2</v>
      </c>
      <c r="DX163" s="79">
        <v>0.10151524096727371</v>
      </c>
      <c r="DY163" s="79">
        <v>0.26698756217956543</v>
      </c>
      <c r="DZ163" s="79">
        <v>0.26847773790359497</v>
      </c>
      <c r="EA163" s="79">
        <v>0.14315120875835419</v>
      </c>
      <c r="EB163" s="79">
        <v>0.28210127353668213</v>
      </c>
      <c r="EC163" s="79">
        <v>0.36067742109298706</v>
      </c>
      <c r="ED163" s="79">
        <v>0.44511300325393677</v>
      </c>
      <c r="EE163" s="79">
        <v>0.33563360571861267</v>
      </c>
      <c r="EF163" s="79">
        <v>0.34972593188285828</v>
      </c>
      <c r="EG163" s="79">
        <v>0.33982127904891968</v>
      </c>
      <c r="EH163" s="79">
        <v>3.0672008171677589E-2</v>
      </c>
      <c r="EI163" s="79">
        <v>0.25612068176269531</v>
      </c>
      <c r="EJ163" s="79">
        <v>0.47868400812149048</v>
      </c>
      <c r="EK163" s="79">
        <v>0.25841853022575378</v>
      </c>
      <c r="EL163" s="79">
        <v>0.21485254168510437</v>
      </c>
      <c r="EM163" s="79">
        <v>0.23727717995643616</v>
      </c>
      <c r="EN163" s="79">
        <v>0.28588831424713135</v>
      </c>
      <c r="EO163" s="79">
        <v>0.34687799215316772</v>
      </c>
      <c r="EP163" s="79">
        <v>0.36148166656494141</v>
      </c>
      <c r="EQ163" s="79">
        <v>0.54951560497283936</v>
      </c>
      <c r="ER163" s="79">
        <v>0.49348121881484985</v>
      </c>
      <c r="ES163" s="79">
        <v>0.35267987847328186</v>
      </c>
      <c r="ET163" s="79">
        <v>7.8840635716915131E-2</v>
      </c>
      <c r="EU163" s="79">
        <v>0.16788350045681</v>
      </c>
      <c r="EV163" s="79">
        <v>0.29788169264793396</v>
      </c>
      <c r="EW163" s="79">
        <v>50.10784912109375</v>
      </c>
      <c r="EX163" s="79">
        <v>49.405849456787109</v>
      </c>
      <c r="EY163" s="79">
        <v>48.792587280273438</v>
      </c>
      <c r="EZ163" s="79">
        <v>48.1097412109375</v>
      </c>
      <c r="FA163" s="79">
        <v>46.81915283203125</v>
      </c>
      <c r="FB163" s="79">
        <v>46.064971923828125</v>
      </c>
      <c r="FC163" s="79">
        <v>46.610912322998047</v>
      </c>
      <c r="FD163" s="79">
        <v>47.005199432373047</v>
      </c>
      <c r="FE163" s="79">
        <v>48.371803283691406</v>
      </c>
      <c r="FF163" s="79">
        <v>50.204677581787109</v>
      </c>
      <c r="FG163" s="79">
        <v>51.675796508789063</v>
      </c>
      <c r="FH163" s="79">
        <v>53.320171356201172</v>
      </c>
      <c r="FI163" s="79">
        <v>54.280021667480469</v>
      </c>
      <c r="FJ163" s="79">
        <v>54.849342346191406</v>
      </c>
      <c r="FK163" s="79">
        <v>53.997005462646484</v>
      </c>
      <c r="FL163" s="79">
        <v>53.218410491943359</v>
      </c>
      <c r="FM163" s="79">
        <v>51.305438995361328</v>
      </c>
      <c r="FN163" s="79">
        <v>49.613086700439453</v>
      </c>
      <c r="FO163" s="79">
        <v>48.332717895507813</v>
      </c>
      <c r="FP163" s="79">
        <v>47.820838928222656</v>
      </c>
      <c r="FQ163" s="79">
        <v>46.228763580322266</v>
      </c>
      <c r="FR163" s="79">
        <v>46.966720581054688</v>
      </c>
      <c r="FS163" s="79">
        <v>46.486362457275391</v>
      </c>
      <c r="FT163" s="79">
        <v>45.875171661376953</v>
      </c>
      <c r="FU163" s="79">
        <v>7.9900376498699188E-2</v>
      </c>
      <c r="FV163" s="79">
        <v>0.13287067413330078</v>
      </c>
      <c r="FW163" s="79">
        <v>8.1721656024456024E-2</v>
      </c>
      <c r="FX163" s="79">
        <v>210</v>
      </c>
      <c r="FY163" s="79">
        <v>1</v>
      </c>
      <c r="FZ163" s="41"/>
      <c r="GA163" s="34"/>
      <c r="GB163" s="34"/>
    </row>
    <row r="164" spans="1:184" x14ac:dyDescent="0.25">
      <c r="A164" t="s">
        <v>186</v>
      </c>
      <c r="B164" t="s">
        <v>236</v>
      </c>
      <c r="C164" t="s">
        <v>2</v>
      </c>
      <c r="D164" t="s">
        <v>203</v>
      </c>
      <c r="E164" t="s">
        <v>204</v>
      </c>
      <c r="F164" t="s">
        <v>183</v>
      </c>
      <c r="G164" t="s">
        <v>1</v>
      </c>
      <c r="H164" s="79">
        <v>2179</v>
      </c>
      <c r="I164" s="79">
        <v>1.4583671092987061</v>
      </c>
      <c r="J164" s="79">
        <v>1.3649930953979492</v>
      </c>
      <c r="K164" s="79">
        <v>1.1896857023239136</v>
      </c>
      <c r="L164" s="79">
        <v>1.2022953033447266</v>
      </c>
      <c r="M164" s="79">
        <v>1.3833028078079224</v>
      </c>
      <c r="N164" s="79">
        <v>1.5853134393692017</v>
      </c>
      <c r="O164" s="79">
        <v>1.7300692796707153</v>
      </c>
      <c r="P164" s="79">
        <v>2.0357718467712402</v>
      </c>
      <c r="Q164" s="79">
        <v>1.6061834096908569</v>
      </c>
      <c r="R164" s="79">
        <v>1.5412944555282593</v>
      </c>
      <c r="S164" s="79">
        <v>1.4976308345794678</v>
      </c>
      <c r="T164" s="79">
        <v>1.5278509855270386</v>
      </c>
      <c r="U164" s="79">
        <v>1.4468793869018555</v>
      </c>
      <c r="V164" s="79">
        <v>1.409843921661377</v>
      </c>
      <c r="W164" s="79">
        <v>1.2535430192947388</v>
      </c>
      <c r="X164" s="79">
        <v>1.5702023506164551</v>
      </c>
      <c r="Y164" s="79">
        <v>1.760282039642334</v>
      </c>
      <c r="Z164" s="79">
        <v>1.9008691310882568</v>
      </c>
      <c r="AA164" s="79">
        <v>2.0524716377258301</v>
      </c>
      <c r="AB164" s="79">
        <v>2.2499895095825195</v>
      </c>
      <c r="AC164" s="79">
        <v>2.2710065841674805</v>
      </c>
      <c r="AD164" s="79">
        <v>2.0937685966491699</v>
      </c>
      <c r="AE164" s="79">
        <v>1.7976223230361938</v>
      </c>
      <c r="AF164" s="79">
        <v>1.6439902782440186</v>
      </c>
      <c r="AG164" s="79">
        <v>-0.25485441088676453</v>
      </c>
      <c r="AH164" s="79">
        <v>-0.14863140881061554</v>
      </c>
      <c r="AI164" s="79">
        <v>-0.25730350613594055</v>
      </c>
      <c r="AJ164" s="79">
        <v>-0.13601836562156677</v>
      </c>
      <c r="AK164" s="79">
        <v>-6.2807708978652954E-2</v>
      </c>
      <c r="AL164" s="79">
        <v>-0.20854996144771576</v>
      </c>
      <c r="AM164" s="79">
        <v>-0.58763581514358521</v>
      </c>
      <c r="AN164" s="79">
        <v>-0.15777802467346191</v>
      </c>
      <c r="AO164" s="79">
        <v>-0.23906810581684113</v>
      </c>
      <c r="AP164" s="79">
        <v>-0.16006800532341003</v>
      </c>
      <c r="AQ164" s="79">
        <v>-0.18039396405220032</v>
      </c>
      <c r="AR164" s="79">
        <v>-0.29905968904495239</v>
      </c>
      <c r="AS164" s="79">
        <v>-1.2112217023968697E-2</v>
      </c>
      <c r="AT164" s="79">
        <v>-0.23159304261207581</v>
      </c>
      <c r="AU164" s="79">
        <v>-0.3668992817401886</v>
      </c>
      <c r="AV164" s="79">
        <v>6.9903314113616943E-2</v>
      </c>
      <c r="AW164" s="79">
        <v>5.938451737165451E-2</v>
      </c>
      <c r="AX164" s="79">
        <v>-0.18231965601444244</v>
      </c>
      <c r="AY164" s="79">
        <v>-0.27090755105018616</v>
      </c>
      <c r="AZ164" s="79">
        <v>-0.69299775362014771</v>
      </c>
      <c r="BA164" s="79">
        <v>-0.52996969223022461</v>
      </c>
      <c r="BB164" s="79">
        <v>-0.14957495033740997</v>
      </c>
      <c r="BC164" s="79">
        <v>-0.25819507241249084</v>
      </c>
      <c r="BD164" s="79">
        <v>-0.20237044990062714</v>
      </c>
      <c r="BE164" s="79">
        <v>-5.279039591550827E-2</v>
      </c>
      <c r="BF164" s="79">
        <v>3.0014064162969589E-2</v>
      </c>
      <c r="BG164" s="79">
        <v>-8.4233842790126801E-2</v>
      </c>
      <c r="BH164" s="79">
        <v>3.8959171622991562E-2</v>
      </c>
      <c r="BI164" s="79">
        <v>0.1384027898311615</v>
      </c>
      <c r="BJ164" s="79">
        <v>2.8256508521735668E-3</v>
      </c>
      <c r="BK164" s="79">
        <v>-0.34106135368347168</v>
      </c>
      <c r="BL164" s="79">
        <v>0.10153786092996597</v>
      </c>
      <c r="BM164" s="79">
        <v>-1.1256224475800991E-2</v>
      </c>
      <c r="BN164" s="79">
        <v>4.295908659696579E-2</v>
      </c>
      <c r="BO164" s="79">
        <v>2.626669779419899E-2</v>
      </c>
      <c r="BP164" s="79">
        <v>-6.9205082952976227E-2</v>
      </c>
      <c r="BQ164" s="79">
        <v>0.16178742051124573</v>
      </c>
      <c r="BR164" s="79">
        <v>-3.1522423960268497E-3</v>
      </c>
      <c r="BS164" s="79">
        <v>-0.16214914619922638</v>
      </c>
      <c r="BT164" s="79">
        <v>0.24716801941394806</v>
      </c>
      <c r="BU164" s="79">
        <v>0.25148913264274597</v>
      </c>
      <c r="BV164" s="79">
        <v>4.411914199590683E-2</v>
      </c>
      <c r="BW164" s="79">
        <v>-2.602301724255085E-2</v>
      </c>
      <c r="BX164" s="79">
        <v>-0.39752772450447083</v>
      </c>
      <c r="BY164" s="79">
        <v>-0.26759821176528931</v>
      </c>
      <c r="BZ164" s="79">
        <v>9.8597504198551178E-2</v>
      </c>
      <c r="CA164" s="79">
        <v>-6.0124874114990234E-2</v>
      </c>
      <c r="CB164" s="79">
        <v>-2.336941659450531E-2</v>
      </c>
      <c r="CC164" s="79">
        <v>8.7158523499965668E-2</v>
      </c>
      <c r="CD164" s="79">
        <v>0.15374337136745453</v>
      </c>
      <c r="CE164" s="79">
        <v>3.5633686929941177E-2</v>
      </c>
      <c r="CF164" s="79">
        <v>0.16014808416366577</v>
      </c>
      <c r="CG164" s="79">
        <v>0.27776056528091431</v>
      </c>
      <c r="CH164" s="79">
        <v>0.14922375977039337</v>
      </c>
      <c r="CI164" s="79">
        <v>-0.17028462886810303</v>
      </c>
      <c r="CJ164" s="79">
        <v>0.28113925457000732</v>
      </c>
      <c r="CK164" s="79">
        <v>0.14652559161186218</v>
      </c>
      <c r="CL164" s="79">
        <v>0.18357503414154053</v>
      </c>
      <c r="CM164" s="79">
        <v>0.16939924657344818</v>
      </c>
      <c r="CN164" s="79">
        <v>8.9991532266139984E-2</v>
      </c>
      <c r="CO164" s="79">
        <v>0.28222978115081787</v>
      </c>
      <c r="CP164" s="79">
        <v>0.15506516396999359</v>
      </c>
      <c r="CQ164" s="79">
        <v>-2.0339827984571457E-2</v>
      </c>
      <c r="CR164" s="79">
        <v>0.36994102597236633</v>
      </c>
      <c r="CS164" s="79">
        <v>0.38454020023345947</v>
      </c>
      <c r="CT164" s="79">
        <v>0.20094996690750122</v>
      </c>
      <c r="CU164" s="79">
        <v>0.1435832679271698</v>
      </c>
      <c r="CV164" s="79">
        <v>-0.19288606941699982</v>
      </c>
      <c r="CW164" s="79">
        <v>-8.588053286075592E-2</v>
      </c>
      <c r="CX164" s="79">
        <v>0.27048099040985107</v>
      </c>
      <c r="CY164" s="79">
        <v>7.7057935297489166E-2</v>
      </c>
      <c r="CZ164" s="79">
        <v>0.10060615092515945</v>
      </c>
      <c r="DA164" s="79">
        <v>0.22710743546485901</v>
      </c>
      <c r="DB164" s="79">
        <v>0.27747267484664917</v>
      </c>
      <c r="DC164" s="79">
        <v>0.15550121665000916</v>
      </c>
      <c r="DD164" s="79">
        <v>0.28133699297904968</v>
      </c>
      <c r="DE164" s="79">
        <v>0.41711834073066711</v>
      </c>
      <c r="DF164" s="79">
        <v>0.29562187194824219</v>
      </c>
      <c r="DG164" s="79">
        <v>4.9210124416276813E-4</v>
      </c>
      <c r="DH164" s="79">
        <v>0.46074065566062927</v>
      </c>
      <c r="DI164" s="79">
        <v>0.30430740118026733</v>
      </c>
      <c r="DJ164" s="79">
        <v>0.32419097423553467</v>
      </c>
      <c r="DK164" s="79">
        <v>0.31253179907798767</v>
      </c>
      <c r="DL164" s="79">
        <v>0.2491881400346756</v>
      </c>
      <c r="DM164" s="79">
        <v>0.40267214179039001</v>
      </c>
      <c r="DN164" s="79">
        <v>0.31328257918357849</v>
      </c>
      <c r="DO164" s="79">
        <v>0.12146949768066406</v>
      </c>
      <c r="DP164" s="79">
        <v>0.49271401762962341</v>
      </c>
      <c r="DQ164" s="79">
        <v>0.51759129762649536</v>
      </c>
      <c r="DR164" s="79">
        <v>0.35778078436851501</v>
      </c>
      <c r="DS164" s="79">
        <v>0.31318956613540649</v>
      </c>
      <c r="DT164" s="79">
        <v>1.175557728856802E-2</v>
      </c>
      <c r="DU164" s="79">
        <v>9.5837138593196869E-2</v>
      </c>
      <c r="DV164" s="79">
        <v>0.44236448407173157</v>
      </c>
      <c r="DW164" s="79">
        <v>0.21424074470996857</v>
      </c>
      <c r="DX164" s="79">
        <v>0.22458171844482422</v>
      </c>
      <c r="DY164" s="79">
        <v>0.42917144298553467</v>
      </c>
      <c r="DZ164" s="79">
        <v>0.4561181366443634</v>
      </c>
      <c r="EA164" s="79">
        <v>0.32857087254524231</v>
      </c>
      <c r="EB164" s="79">
        <v>0.45631453394889832</v>
      </c>
      <c r="EC164" s="79">
        <v>0.61832880973815918</v>
      </c>
      <c r="ED164" s="79">
        <v>0.50699746608734131</v>
      </c>
      <c r="EE164" s="79">
        <v>0.24706657230854034</v>
      </c>
      <c r="EF164" s="79">
        <v>0.72005653381347656</v>
      </c>
      <c r="EG164" s="79">
        <v>0.5321192741394043</v>
      </c>
      <c r="EH164" s="79">
        <v>0.5272180438041687</v>
      </c>
      <c r="EI164" s="79">
        <v>0.51919245719909668</v>
      </c>
      <c r="EJ164" s="79">
        <v>0.47904276847839355</v>
      </c>
      <c r="EK164" s="79">
        <v>0.5765717625617981</v>
      </c>
      <c r="EL164" s="79">
        <v>0.54172337055206299</v>
      </c>
      <c r="EM164" s="79">
        <v>0.32621961832046509</v>
      </c>
      <c r="EN164" s="79">
        <v>0.66997873783111572</v>
      </c>
      <c r="EO164" s="79">
        <v>0.70969587564468384</v>
      </c>
      <c r="EP164" s="79">
        <v>0.58421957492828369</v>
      </c>
      <c r="EQ164" s="79">
        <v>0.55807411670684814</v>
      </c>
      <c r="ER164" s="79">
        <v>0.30722561478614807</v>
      </c>
      <c r="ES164" s="79">
        <v>0.35820859670639038</v>
      </c>
      <c r="ET164" s="79">
        <v>0.69053691625595093</v>
      </c>
      <c r="EU164" s="79">
        <v>0.41231092810630798</v>
      </c>
      <c r="EV164" s="79">
        <v>0.40358275175094604</v>
      </c>
      <c r="EW164" s="79">
        <v>51.064842224121094</v>
      </c>
      <c r="EX164" s="79">
        <v>51.108863830566406</v>
      </c>
      <c r="EY164" s="79">
        <v>50.701595306396484</v>
      </c>
      <c r="EZ164" s="79">
        <v>50.287864685058594</v>
      </c>
      <c r="FA164" s="79">
        <v>50.188587188720703</v>
      </c>
      <c r="FB164" s="79">
        <v>49.635524749755859</v>
      </c>
      <c r="FC164" s="79">
        <v>48.842319488525391</v>
      </c>
      <c r="FD164" s="79">
        <v>49.613693237304688</v>
      </c>
      <c r="FE164" s="79">
        <v>52.322956085205078</v>
      </c>
      <c r="FF164" s="79">
        <v>53.270530700683594</v>
      </c>
      <c r="FG164" s="79">
        <v>53.397293090820313</v>
      </c>
      <c r="FH164" s="79">
        <v>54.304012298583984</v>
      </c>
      <c r="FI164" s="79">
        <v>54.604930877685547</v>
      </c>
      <c r="FJ164" s="79">
        <v>54.968788146972656</v>
      </c>
      <c r="FK164" s="79">
        <v>54.483623504638672</v>
      </c>
      <c r="FL164" s="79">
        <v>54.159275054931641</v>
      </c>
      <c r="FM164" s="79">
        <v>53.058296203613281</v>
      </c>
      <c r="FN164" s="79">
        <v>50.835708618164063</v>
      </c>
      <c r="FO164" s="79">
        <v>50.371242523193359</v>
      </c>
      <c r="FP164" s="79">
        <v>49.220485687255859</v>
      </c>
      <c r="FQ164" s="79">
        <v>47.885978698730469</v>
      </c>
      <c r="FR164" s="79">
        <v>47.187679290771484</v>
      </c>
      <c r="FS164" s="79">
        <v>46.759742736816406</v>
      </c>
      <c r="FT164" s="79">
        <v>46.05828857421875</v>
      </c>
      <c r="FU164" s="79">
        <v>0.12546254694461823</v>
      </c>
      <c r="FV164" s="79">
        <v>0.1772739440202713</v>
      </c>
      <c r="FW164" s="79">
        <v>0.12544356286525726</v>
      </c>
      <c r="FX164" s="79">
        <v>133</v>
      </c>
      <c r="FY164" s="79">
        <v>1</v>
      </c>
      <c r="FZ164" s="41"/>
      <c r="GA164" s="34"/>
      <c r="GB164" s="34"/>
    </row>
    <row r="165" spans="1:184" x14ac:dyDescent="0.25">
      <c r="A165" t="s">
        <v>186</v>
      </c>
      <c r="B165" t="s">
        <v>236</v>
      </c>
      <c r="C165" t="s">
        <v>2</v>
      </c>
      <c r="D165" t="s">
        <v>203</v>
      </c>
      <c r="E165" t="s">
        <v>204</v>
      </c>
      <c r="F165" t="s">
        <v>184</v>
      </c>
      <c r="G165" t="s">
        <v>1</v>
      </c>
      <c r="H165" s="79">
        <v>1292</v>
      </c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  <c r="AP165" s="79"/>
      <c r="AQ165" s="79"/>
      <c r="AR165" s="79"/>
      <c r="AS165" s="79"/>
      <c r="AT165" s="79"/>
      <c r="AU165" s="79"/>
      <c r="AV165" s="79"/>
      <c r="AW165" s="79"/>
      <c r="AX165" s="79"/>
      <c r="AY165" s="79"/>
      <c r="AZ165" s="79"/>
      <c r="BA165" s="79"/>
      <c r="BB165" s="79"/>
      <c r="BC165" s="79"/>
      <c r="BD165" s="79"/>
      <c r="BE165" s="79"/>
      <c r="BF165" s="79"/>
      <c r="BG165" s="79"/>
      <c r="BH165" s="79"/>
      <c r="BI165" s="79"/>
      <c r="BJ165" s="79"/>
      <c r="BK165" s="79"/>
      <c r="BL165" s="79"/>
      <c r="BM165" s="79"/>
      <c r="BN165" s="79"/>
      <c r="BO165" s="79"/>
      <c r="BP165" s="79"/>
      <c r="BQ165" s="79"/>
      <c r="BR165" s="79"/>
      <c r="BS165" s="79"/>
      <c r="BT165" s="79"/>
      <c r="BU165" s="79"/>
      <c r="BV165" s="79"/>
      <c r="BW165" s="79"/>
      <c r="BX165" s="79"/>
      <c r="BY165" s="79"/>
      <c r="BZ165" s="79"/>
      <c r="CA165" s="79"/>
      <c r="CB165" s="79"/>
      <c r="CC165" s="79"/>
      <c r="CD165" s="79"/>
      <c r="CE165" s="79"/>
      <c r="CF165" s="79"/>
      <c r="CG165" s="79"/>
      <c r="CH165" s="79"/>
      <c r="CI165" s="79"/>
      <c r="CJ165" s="79"/>
      <c r="CK165" s="79"/>
      <c r="CL165" s="79"/>
      <c r="CM165" s="79"/>
      <c r="CN165" s="79"/>
      <c r="CO165" s="79"/>
      <c r="CP165" s="79"/>
      <c r="CQ165" s="79"/>
      <c r="CR165" s="79"/>
      <c r="CS165" s="79"/>
      <c r="CT165" s="79"/>
      <c r="CU165" s="79"/>
      <c r="CV165" s="79"/>
      <c r="CW165" s="79"/>
      <c r="CX165" s="79"/>
      <c r="CY165" s="79"/>
      <c r="CZ165" s="79"/>
      <c r="DA165" s="79"/>
      <c r="DB165" s="79"/>
      <c r="DC165" s="79"/>
      <c r="DD165" s="79"/>
      <c r="DE165" s="79"/>
      <c r="DF165" s="79"/>
      <c r="DG165" s="79"/>
      <c r="DH165" s="79"/>
      <c r="DI165" s="79"/>
      <c r="DJ165" s="79"/>
      <c r="DK165" s="79"/>
      <c r="DL165" s="79"/>
      <c r="DM165" s="79"/>
      <c r="DN165" s="79"/>
      <c r="DO165" s="79"/>
      <c r="DP165" s="79"/>
      <c r="DQ165" s="79"/>
      <c r="DR165" s="79"/>
      <c r="DS165" s="79"/>
      <c r="DT165" s="79"/>
      <c r="DU165" s="79"/>
      <c r="DV165" s="79"/>
      <c r="DW165" s="79"/>
      <c r="DX165" s="79"/>
      <c r="DY165" s="79"/>
      <c r="DZ165" s="79"/>
      <c r="EA165" s="79"/>
      <c r="EB165" s="79"/>
      <c r="EC165" s="79"/>
      <c r="ED165" s="79"/>
      <c r="EE165" s="79"/>
      <c r="EF165" s="79"/>
      <c r="EG165" s="79"/>
      <c r="EH165" s="79"/>
      <c r="EI165" s="79"/>
      <c r="EJ165" s="79"/>
      <c r="EK165" s="79"/>
      <c r="EL165" s="79"/>
      <c r="EM165" s="79"/>
      <c r="EN165" s="79"/>
      <c r="EO165" s="79"/>
      <c r="EP165" s="79"/>
      <c r="EQ165" s="79"/>
      <c r="ER165" s="79"/>
      <c r="ES165" s="79"/>
      <c r="ET165" s="79"/>
      <c r="EU165" s="79"/>
      <c r="EV165" s="79"/>
      <c r="EW165" s="79"/>
      <c r="EX165" s="79"/>
      <c r="EY165" s="79"/>
      <c r="EZ165" s="79"/>
      <c r="FA165" s="79"/>
      <c r="FB165" s="79"/>
      <c r="FC165" s="79"/>
      <c r="FD165" s="79"/>
      <c r="FE165" s="79"/>
      <c r="FF165" s="79"/>
      <c r="FG165" s="79"/>
      <c r="FH165" s="79"/>
      <c r="FI165" s="79"/>
      <c r="FJ165" s="79"/>
      <c r="FK165" s="79"/>
      <c r="FL165" s="79"/>
      <c r="FM165" s="79"/>
      <c r="FN165" s="79"/>
      <c r="FO165" s="79"/>
      <c r="FP165" s="79"/>
      <c r="FQ165" s="79"/>
      <c r="FR165" s="79"/>
      <c r="FS165" s="79"/>
      <c r="FT165" s="79"/>
      <c r="FU165" s="79"/>
      <c r="FV165" s="79"/>
      <c r="FW165" s="79"/>
      <c r="FX165" s="79">
        <v>88</v>
      </c>
      <c r="FY165" s="79">
        <v>0</v>
      </c>
      <c r="FZ165" s="41"/>
      <c r="GA165" s="34"/>
      <c r="GB165" s="34"/>
    </row>
    <row r="166" spans="1:184" x14ac:dyDescent="0.25">
      <c r="A166" t="s">
        <v>186</v>
      </c>
      <c r="B166" t="s">
        <v>236</v>
      </c>
      <c r="C166" t="s">
        <v>2</v>
      </c>
      <c r="D166" t="s">
        <v>203</v>
      </c>
      <c r="E166" t="s">
        <v>204</v>
      </c>
      <c r="F166" t="s">
        <v>185</v>
      </c>
      <c r="G166" t="s">
        <v>1</v>
      </c>
      <c r="H166" s="79">
        <v>541</v>
      </c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9"/>
      <c r="BG166" s="79"/>
      <c r="BH166" s="79"/>
      <c r="BI166" s="79"/>
      <c r="BJ166" s="79"/>
      <c r="BK166" s="79"/>
      <c r="BL166" s="79"/>
      <c r="BM166" s="79"/>
      <c r="BN166" s="79"/>
      <c r="BO166" s="79"/>
      <c r="BP166" s="79"/>
      <c r="BQ166" s="79"/>
      <c r="BR166" s="79"/>
      <c r="BS166" s="79"/>
      <c r="BT166" s="79"/>
      <c r="BU166" s="79"/>
      <c r="BV166" s="79"/>
      <c r="BW166" s="79"/>
      <c r="BX166" s="79"/>
      <c r="BY166" s="79"/>
      <c r="BZ166" s="79"/>
      <c r="CA166" s="79"/>
      <c r="CB166" s="79"/>
      <c r="CC166" s="79"/>
      <c r="CD166" s="79"/>
      <c r="CE166" s="79"/>
      <c r="CF166" s="79"/>
      <c r="CG166" s="79"/>
      <c r="CH166" s="79"/>
      <c r="CI166" s="79"/>
      <c r="CJ166" s="79"/>
      <c r="CK166" s="79"/>
      <c r="CL166" s="79"/>
      <c r="CM166" s="79"/>
      <c r="CN166" s="79"/>
      <c r="CO166" s="79"/>
      <c r="CP166" s="79"/>
      <c r="CQ166" s="79"/>
      <c r="CR166" s="79"/>
      <c r="CS166" s="79"/>
      <c r="CT166" s="79"/>
      <c r="CU166" s="79"/>
      <c r="CV166" s="79"/>
      <c r="CW166" s="79"/>
      <c r="CX166" s="79"/>
      <c r="CY166" s="79"/>
      <c r="CZ166" s="79"/>
      <c r="DA166" s="79"/>
      <c r="DB166" s="79"/>
      <c r="DC166" s="79"/>
      <c r="DD166" s="79"/>
      <c r="DE166" s="79"/>
      <c r="DF166" s="79"/>
      <c r="DG166" s="79"/>
      <c r="DH166" s="79"/>
      <c r="DI166" s="79"/>
      <c r="DJ166" s="79"/>
      <c r="DK166" s="79"/>
      <c r="DL166" s="79"/>
      <c r="DM166" s="79"/>
      <c r="DN166" s="79"/>
      <c r="DO166" s="79"/>
      <c r="DP166" s="79"/>
      <c r="DQ166" s="79"/>
      <c r="DR166" s="79"/>
      <c r="DS166" s="79"/>
      <c r="DT166" s="79"/>
      <c r="DU166" s="79"/>
      <c r="DV166" s="79"/>
      <c r="DW166" s="79"/>
      <c r="DX166" s="79"/>
      <c r="DY166" s="79"/>
      <c r="DZ166" s="79"/>
      <c r="EA166" s="79"/>
      <c r="EB166" s="79"/>
      <c r="EC166" s="79"/>
      <c r="ED166" s="79"/>
      <c r="EE166" s="79"/>
      <c r="EF166" s="79"/>
      <c r="EG166" s="79"/>
      <c r="EH166" s="79"/>
      <c r="EI166" s="79"/>
      <c r="EJ166" s="79"/>
      <c r="EK166" s="79"/>
      <c r="EL166" s="79"/>
      <c r="EM166" s="79"/>
      <c r="EN166" s="79"/>
      <c r="EO166" s="79"/>
      <c r="EP166" s="79"/>
      <c r="EQ166" s="79"/>
      <c r="ER166" s="79"/>
      <c r="ES166" s="79"/>
      <c r="ET166" s="79"/>
      <c r="EU166" s="79"/>
      <c r="EV166" s="79"/>
      <c r="EW166" s="79"/>
      <c r="EX166" s="79"/>
      <c r="EY166" s="79"/>
      <c r="EZ166" s="79"/>
      <c r="FA166" s="79"/>
      <c r="FB166" s="79"/>
      <c r="FC166" s="79"/>
      <c r="FD166" s="79"/>
      <c r="FE166" s="79"/>
      <c r="FF166" s="79"/>
      <c r="FG166" s="79"/>
      <c r="FH166" s="79"/>
      <c r="FI166" s="79"/>
      <c r="FJ166" s="79"/>
      <c r="FK166" s="79"/>
      <c r="FL166" s="79"/>
      <c r="FM166" s="79"/>
      <c r="FN166" s="79"/>
      <c r="FO166" s="79"/>
      <c r="FP166" s="79"/>
      <c r="FQ166" s="79"/>
      <c r="FR166" s="79"/>
      <c r="FS166" s="79"/>
      <c r="FT166" s="79"/>
      <c r="FU166" s="79"/>
      <c r="FV166" s="79"/>
      <c r="FW166" s="79"/>
      <c r="FX166" s="79">
        <v>34</v>
      </c>
      <c r="FY166" s="79">
        <v>0</v>
      </c>
      <c r="FZ166" s="41"/>
      <c r="GA166" s="34"/>
      <c r="GB166" s="34"/>
    </row>
    <row r="167" spans="1:184" x14ac:dyDescent="0.25">
      <c r="A167" t="s">
        <v>186</v>
      </c>
      <c r="B167" t="s">
        <v>236</v>
      </c>
      <c r="C167" t="s">
        <v>2</v>
      </c>
      <c r="D167" t="s">
        <v>203</v>
      </c>
      <c r="E167" t="s">
        <v>205</v>
      </c>
      <c r="F167" t="s">
        <v>1</v>
      </c>
      <c r="G167" t="s">
        <v>198</v>
      </c>
      <c r="H167" s="79">
        <v>26358</v>
      </c>
      <c r="I167" s="79">
        <v>10.04529857635498</v>
      </c>
      <c r="J167" s="79">
        <v>8.658350944519043</v>
      </c>
      <c r="K167" s="79">
        <v>7.9856014251708984</v>
      </c>
      <c r="L167" s="79">
        <v>7.4162569046020508</v>
      </c>
      <c r="M167" s="79">
        <v>7.6848340034484863</v>
      </c>
      <c r="N167" s="79">
        <v>8.089655876159668</v>
      </c>
      <c r="O167" s="79">
        <v>10.072637557983398</v>
      </c>
      <c r="P167" s="79">
        <v>12.031442642211914</v>
      </c>
      <c r="Q167" s="79">
        <v>10.82136058807373</v>
      </c>
      <c r="R167" s="79">
        <v>10.902064323425293</v>
      </c>
      <c r="S167" s="79">
        <v>10.336389541625977</v>
      </c>
      <c r="T167" s="79">
        <v>10.640737533569336</v>
      </c>
      <c r="U167" s="79">
        <v>10.615413665771484</v>
      </c>
      <c r="V167" s="79">
        <v>10.768804550170898</v>
      </c>
      <c r="W167" s="79">
        <v>11.513433456420898</v>
      </c>
      <c r="X167" s="79">
        <v>11.983049392700195</v>
      </c>
      <c r="Y167" s="79">
        <v>13.065010070800781</v>
      </c>
      <c r="Z167" s="79">
        <v>14.669267654418945</v>
      </c>
      <c r="AA167" s="79">
        <v>16.557920455932617</v>
      </c>
      <c r="AB167" s="79">
        <v>17.953351974487305</v>
      </c>
      <c r="AC167" s="79">
        <v>19.910587310791016</v>
      </c>
      <c r="AD167" s="79">
        <v>19.48695182800293</v>
      </c>
      <c r="AE167" s="79">
        <v>15.841507911682129</v>
      </c>
      <c r="AF167" s="79">
        <v>12.650871276855469</v>
      </c>
      <c r="AG167" s="79">
        <v>-2.0181066989898682</v>
      </c>
      <c r="AH167" s="79">
        <v>-1.5651835203170776</v>
      </c>
      <c r="AI167" s="79">
        <v>-1.1537485122680664</v>
      </c>
      <c r="AJ167" s="79">
        <v>-1.2140195369720459</v>
      </c>
      <c r="AK167" s="79">
        <v>-0.71344631910324097</v>
      </c>
      <c r="AL167" s="79">
        <v>-0.88448929786682129</v>
      </c>
      <c r="AM167" s="79">
        <v>-0.76137560606002808</v>
      </c>
      <c r="AN167" s="79">
        <v>-0.10856370627880096</v>
      </c>
      <c r="AO167" s="79">
        <v>-0.55295056104660034</v>
      </c>
      <c r="AP167" s="79">
        <v>-0.14485949277877808</v>
      </c>
      <c r="AQ167" s="79">
        <v>-0.85753953456878662</v>
      </c>
      <c r="AR167" s="79">
        <v>-0.28015428781509399</v>
      </c>
      <c r="AS167" s="79">
        <v>-0.52801179885864258</v>
      </c>
      <c r="AT167" s="79">
        <v>-0.51749908924102783</v>
      </c>
      <c r="AU167" s="79">
        <v>-9.0488418936729431E-2</v>
      </c>
      <c r="AV167" s="79">
        <v>2.0614380016922951E-2</v>
      </c>
      <c r="AW167" s="79">
        <v>0.2964995801448822</v>
      </c>
      <c r="AX167" s="79">
        <v>0.64280980825424194</v>
      </c>
      <c r="AY167" s="79">
        <v>0.57108336687088013</v>
      </c>
      <c r="AZ167" s="79">
        <v>0.74169564247131348</v>
      </c>
      <c r="BA167" s="79">
        <v>-0.21395672857761383</v>
      </c>
      <c r="BB167" s="79">
        <v>-0.43753907084465027</v>
      </c>
      <c r="BC167" s="79">
        <v>-1.7327781915664673</v>
      </c>
      <c r="BD167" s="79">
        <v>-1.9470255374908447</v>
      </c>
      <c r="BE167" s="79">
        <v>-1.5935209989547729</v>
      </c>
      <c r="BF167" s="79">
        <v>-1.2154189348220825</v>
      </c>
      <c r="BG167" s="79">
        <v>-0.84354078769683838</v>
      </c>
      <c r="BH167" s="79">
        <v>-0.91180634498596191</v>
      </c>
      <c r="BI167" s="79">
        <v>-0.41652998328208923</v>
      </c>
      <c r="BJ167" s="79">
        <v>-0.57136327028274536</v>
      </c>
      <c r="BK167" s="79">
        <v>-0.44676962494850159</v>
      </c>
      <c r="BL167" s="79">
        <v>0.2508758008480072</v>
      </c>
      <c r="BM167" s="79">
        <v>-0.19817072153091431</v>
      </c>
      <c r="BN167" s="79">
        <v>0.24940791726112366</v>
      </c>
      <c r="BO167" s="79">
        <v>-0.43023529648780823</v>
      </c>
      <c r="BP167" s="79">
        <v>0.14254865050315857</v>
      </c>
      <c r="BQ167" s="79">
        <v>-0.13854384422302246</v>
      </c>
      <c r="BR167" s="79">
        <v>-9.0772874653339386E-2</v>
      </c>
      <c r="BS167" s="79">
        <v>0.40088957548141479</v>
      </c>
      <c r="BT167" s="79">
        <v>0.50208032131195068</v>
      </c>
      <c r="BU167" s="79">
        <v>0.83278369903564453</v>
      </c>
      <c r="BV167" s="79">
        <v>1.2011286020278931</v>
      </c>
      <c r="BW167" s="79">
        <v>1.156190037727356</v>
      </c>
      <c r="BX167" s="79">
        <v>1.2689526081085205</v>
      </c>
      <c r="BY167" s="79">
        <v>0.39123243093490601</v>
      </c>
      <c r="BZ167" s="79">
        <v>0.1914345920085907</v>
      </c>
      <c r="CA167" s="79">
        <v>-1.1793853044509888</v>
      </c>
      <c r="CB167" s="79">
        <v>-1.4455039501190186</v>
      </c>
      <c r="CC167" s="79">
        <v>-1.2994542121887207</v>
      </c>
      <c r="CD167" s="79">
        <v>-0.97317308187484741</v>
      </c>
      <c r="CE167" s="79">
        <v>-0.62869185209274292</v>
      </c>
      <c r="CF167" s="79">
        <v>-0.70249438285827637</v>
      </c>
      <c r="CG167" s="79">
        <v>-0.21088659763336182</v>
      </c>
      <c r="CH167" s="79">
        <v>-0.35449317097663879</v>
      </c>
      <c r="CI167" s="79">
        <v>-0.22887450456619263</v>
      </c>
      <c r="CJ167" s="79">
        <v>0.49982249736785889</v>
      </c>
      <c r="CK167" s="79">
        <v>4.7548696398735046E-2</v>
      </c>
      <c r="CL167" s="79">
        <v>0.52247631549835205</v>
      </c>
      <c r="CM167" s="79">
        <v>-0.13428568840026855</v>
      </c>
      <c r="CN167" s="79">
        <v>0.43531143665313721</v>
      </c>
      <c r="CO167" s="79">
        <v>0.13120047748088837</v>
      </c>
      <c r="CP167" s="79">
        <v>0.20477640628814697</v>
      </c>
      <c r="CQ167" s="79">
        <v>0.74121648073196411</v>
      </c>
      <c r="CR167" s="79">
        <v>0.83554214239120483</v>
      </c>
      <c r="CS167" s="79">
        <v>1.2042124271392822</v>
      </c>
      <c r="CT167" s="79">
        <v>1.5878185033798218</v>
      </c>
      <c r="CU167" s="79">
        <v>1.5614330768585205</v>
      </c>
      <c r="CV167" s="79">
        <v>1.6341291666030884</v>
      </c>
      <c r="CW167" s="79">
        <v>0.81038457155227661</v>
      </c>
      <c r="CX167" s="79">
        <v>0.62705981731414795</v>
      </c>
      <c r="CY167" s="79">
        <v>-0.79610705375671387</v>
      </c>
      <c r="CZ167" s="79">
        <v>-1.0981515645980835</v>
      </c>
      <c r="DA167" s="79">
        <v>-1.0053874254226685</v>
      </c>
      <c r="DB167" s="79">
        <v>-0.7309272289276123</v>
      </c>
      <c r="DC167" s="79">
        <v>-0.41384294629096985</v>
      </c>
      <c r="DD167" s="79">
        <v>-0.49318242073059082</v>
      </c>
      <c r="DE167" s="79">
        <v>-5.2432222291827202E-3</v>
      </c>
      <c r="DF167" s="79">
        <v>-0.13762304186820984</v>
      </c>
      <c r="DG167" s="79">
        <v>-1.0979382321238518E-2</v>
      </c>
      <c r="DH167" s="79">
        <v>0.74876922369003296</v>
      </c>
      <c r="DI167" s="79">
        <v>0.2932681143283844</v>
      </c>
      <c r="DJ167" s="79">
        <v>0.79554474353790283</v>
      </c>
      <c r="DK167" s="79">
        <v>0.16166391968727112</v>
      </c>
      <c r="DL167" s="79">
        <v>0.72807419300079346</v>
      </c>
      <c r="DM167" s="79">
        <v>0.40094479918479919</v>
      </c>
      <c r="DN167" s="79">
        <v>0.50032567977905273</v>
      </c>
      <c r="DO167" s="79">
        <v>1.0815433263778687</v>
      </c>
      <c r="DP167" s="79">
        <v>1.169003963470459</v>
      </c>
      <c r="DQ167" s="79">
        <v>1.5756411552429199</v>
      </c>
      <c r="DR167" s="79">
        <v>1.9745084047317505</v>
      </c>
      <c r="DS167" s="79">
        <v>1.9666761159896851</v>
      </c>
      <c r="DT167" s="79">
        <v>1.9993057250976563</v>
      </c>
      <c r="DU167" s="79">
        <v>1.229536771774292</v>
      </c>
      <c r="DV167" s="79">
        <v>1.0626850128173828</v>
      </c>
      <c r="DW167" s="79">
        <v>-0.41282880306243896</v>
      </c>
      <c r="DX167" s="79">
        <v>-0.75079917907714844</v>
      </c>
      <c r="DY167" s="79">
        <v>-0.58080172538757324</v>
      </c>
      <c r="DZ167" s="79">
        <v>-0.38116267323493958</v>
      </c>
      <c r="EA167" s="79">
        <v>-0.10363523662090302</v>
      </c>
      <c r="EB167" s="79">
        <v>-0.19096916913986206</v>
      </c>
      <c r="EC167" s="79">
        <v>0.29167315363883972</v>
      </c>
      <c r="ED167" s="79">
        <v>0.1755029708147049</v>
      </c>
      <c r="EE167" s="79">
        <v>0.30362656712532043</v>
      </c>
      <c r="EF167" s="79">
        <v>1.1082086563110352</v>
      </c>
      <c r="EG167" s="79">
        <v>0.64804792404174805</v>
      </c>
      <c r="EH167" s="79">
        <v>1.189812183380127</v>
      </c>
      <c r="EI167" s="79">
        <v>0.58896815776824951</v>
      </c>
      <c r="EJ167" s="79">
        <v>1.1507772207260132</v>
      </c>
      <c r="EK167" s="79">
        <v>0.7904127836227417</v>
      </c>
      <c r="EL167" s="79">
        <v>0.92705190181732178</v>
      </c>
      <c r="EM167" s="79">
        <v>1.5729213953018188</v>
      </c>
      <c r="EN167" s="79">
        <v>1.6504698991775513</v>
      </c>
      <c r="EO167" s="79">
        <v>2.1119253635406494</v>
      </c>
      <c r="EP167" s="79">
        <v>2.5328271389007568</v>
      </c>
      <c r="EQ167" s="79">
        <v>2.5517828464508057</v>
      </c>
      <c r="ER167" s="79">
        <v>2.5265626907348633</v>
      </c>
      <c r="ES167" s="79">
        <v>1.8347258567810059</v>
      </c>
      <c r="ET167" s="79">
        <v>1.6916587352752686</v>
      </c>
      <c r="EU167" s="79">
        <v>0.14056409895420074</v>
      </c>
      <c r="EV167" s="79">
        <v>-0.24927756190299988</v>
      </c>
      <c r="EW167" s="79">
        <v>66.0430908203125</v>
      </c>
      <c r="EX167" s="79">
        <v>64.123245239257813</v>
      </c>
      <c r="EY167" s="79">
        <v>63.252761840820313</v>
      </c>
      <c r="EZ167" s="79">
        <v>62.092582702636719</v>
      </c>
      <c r="FA167" s="79">
        <v>61.297206878662109</v>
      </c>
      <c r="FB167" s="79">
        <v>60.420639038085938</v>
      </c>
      <c r="FC167" s="79">
        <v>60.282016754150391</v>
      </c>
      <c r="FD167" s="79">
        <v>63.811439514160156</v>
      </c>
      <c r="FE167" s="79">
        <v>68.874618530273438</v>
      </c>
      <c r="FF167" s="79">
        <v>73.095024108886719</v>
      </c>
      <c r="FG167" s="79">
        <v>77.095626831054688</v>
      </c>
      <c r="FH167" s="79">
        <v>80.874893188476563</v>
      </c>
      <c r="FI167" s="79">
        <v>83.598899841308594</v>
      </c>
      <c r="FJ167" s="79">
        <v>84.773231506347656</v>
      </c>
      <c r="FK167" s="79">
        <v>84.986831665039063</v>
      </c>
      <c r="FL167" s="79">
        <v>84.218620300292969</v>
      </c>
      <c r="FM167" s="79">
        <v>83.006416320800781</v>
      </c>
      <c r="FN167" s="79">
        <v>80.166633605957031</v>
      </c>
      <c r="FO167" s="79">
        <v>77.329605102539063</v>
      </c>
      <c r="FP167" s="79">
        <v>72.305290222167969</v>
      </c>
      <c r="FQ167" s="79">
        <v>68.265548706054688</v>
      </c>
      <c r="FR167" s="79">
        <v>66.18939208984375</v>
      </c>
      <c r="FS167" s="79">
        <v>64.280532836914063</v>
      </c>
      <c r="FT167" s="79">
        <v>63.097606658935547</v>
      </c>
      <c r="FU167" s="79">
        <v>0.19931067526340485</v>
      </c>
      <c r="FV167" s="79">
        <v>0.4023222029209137</v>
      </c>
      <c r="FW167" s="79">
        <v>0.1913323700428009</v>
      </c>
      <c r="FX167" s="79">
        <v>2930</v>
      </c>
      <c r="FY167" s="79">
        <v>1</v>
      </c>
      <c r="FZ167" s="41"/>
      <c r="GA167" s="34"/>
      <c r="GB167" s="34"/>
    </row>
    <row r="168" spans="1:184" x14ac:dyDescent="0.25">
      <c r="A168" t="s">
        <v>186</v>
      </c>
      <c r="B168" t="s">
        <v>236</v>
      </c>
      <c r="C168" t="s">
        <v>2</v>
      </c>
      <c r="D168" t="s">
        <v>203</v>
      </c>
      <c r="E168" t="s">
        <v>205</v>
      </c>
      <c r="F168" t="s">
        <v>1</v>
      </c>
      <c r="G168" t="s">
        <v>200</v>
      </c>
      <c r="H168" s="79">
        <v>3939</v>
      </c>
      <c r="I168" s="79">
        <v>1.9310450553894043</v>
      </c>
      <c r="J168" s="79">
        <v>1.676922082901001</v>
      </c>
      <c r="K168" s="79">
        <v>1.5499697923660278</v>
      </c>
      <c r="L168" s="79">
        <v>1.5251497030258179</v>
      </c>
      <c r="M168" s="79">
        <v>1.5319828987121582</v>
      </c>
      <c r="N168" s="79">
        <v>1.6249241828918457</v>
      </c>
      <c r="O168" s="79">
        <v>1.8582584857940674</v>
      </c>
      <c r="P168" s="79">
        <v>2.2196986675262451</v>
      </c>
      <c r="Q168" s="79">
        <v>2.0279974937438965</v>
      </c>
      <c r="R168" s="79">
        <v>1.9446098804473877</v>
      </c>
      <c r="S168" s="79">
        <v>2.0968682765960693</v>
      </c>
      <c r="T168" s="79">
        <v>2.2873044013977051</v>
      </c>
      <c r="U168" s="79">
        <v>2.3989155292510986</v>
      </c>
      <c r="V168" s="79">
        <v>2.4529969692230225</v>
      </c>
      <c r="W168" s="79">
        <v>2.6001355648040771</v>
      </c>
      <c r="X168" s="79">
        <v>2.5516767501831055</v>
      </c>
      <c r="Y168" s="79">
        <v>2.8621630668640137</v>
      </c>
      <c r="Z168" s="79">
        <v>3.3425486087799072</v>
      </c>
      <c r="AA168" s="79">
        <v>3.4664175510406494</v>
      </c>
      <c r="AB168" s="79">
        <v>3.4594247341156006</v>
      </c>
      <c r="AC168" s="79">
        <v>3.6992685794830322</v>
      </c>
      <c r="AD168" s="79">
        <v>3.4738714694976807</v>
      </c>
      <c r="AE168" s="79">
        <v>2.8849291801452637</v>
      </c>
      <c r="AF168" s="79">
        <v>2.3691537380218506</v>
      </c>
      <c r="AG168" s="79">
        <v>-0.3310522735118866</v>
      </c>
      <c r="AH168" s="79">
        <v>-0.19438078999519348</v>
      </c>
      <c r="AI168" s="79">
        <v>-0.1166011244058609</v>
      </c>
      <c r="AJ168" s="79">
        <v>-1.5332371927797794E-2</v>
      </c>
      <c r="AK168" s="79">
        <v>3.8371425122022629E-2</v>
      </c>
      <c r="AL168" s="79">
        <v>-7.6287664473056793E-2</v>
      </c>
      <c r="AM168" s="79">
        <v>-0.26441147923469543</v>
      </c>
      <c r="AN168" s="79">
        <v>-0.1433497816324234</v>
      </c>
      <c r="AO168" s="79">
        <v>-0.21646308898925781</v>
      </c>
      <c r="AP168" s="79">
        <v>-0.27552282810211182</v>
      </c>
      <c r="AQ168" s="79">
        <v>-3.6576826125383377E-2</v>
      </c>
      <c r="AR168" s="79">
        <v>6.0043152421712875E-2</v>
      </c>
      <c r="AS168" s="79">
        <v>0.14960311353206635</v>
      </c>
      <c r="AT168" s="79">
        <v>0.20057295262813568</v>
      </c>
      <c r="AU168" s="79">
        <v>0.15602581202983856</v>
      </c>
      <c r="AV168" s="79">
        <v>8.0877497792243958E-2</v>
      </c>
      <c r="AW168" s="79">
        <v>7.2870939970016479E-2</v>
      </c>
      <c r="AX168" s="79">
        <v>0.22277894616127014</v>
      </c>
      <c r="AY168" s="79">
        <v>0.12833081185817719</v>
      </c>
      <c r="AZ168" s="79">
        <v>0.12887245416641235</v>
      </c>
      <c r="BA168" s="79">
        <v>-9.4826266169548035E-2</v>
      </c>
      <c r="BB168" s="79">
        <v>-0.19074632227420807</v>
      </c>
      <c r="BC168" s="79">
        <v>-0.30088904500007629</v>
      </c>
      <c r="BD168" s="79">
        <v>-1.3721234165132046E-2</v>
      </c>
      <c r="BE168" s="79">
        <v>-0.17591837048530579</v>
      </c>
      <c r="BF168" s="79">
        <v>-6.4124464988708496E-2</v>
      </c>
      <c r="BG168" s="79">
        <v>-2.8093282599002123E-3</v>
      </c>
      <c r="BH168" s="79">
        <v>8.964432030916214E-2</v>
      </c>
      <c r="BI168" s="79">
        <v>0.14137570559978485</v>
      </c>
      <c r="BJ168" s="79">
        <v>3.6821197718381882E-2</v>
      </c>
      <c r="BK168" s="79">
        <v>-0.12492116540670395</v>
      </c>
      <c r="BL168" s="79">
        <v>4.1198371909558773E-3</v>
      </c>
      <c r="BM168" s="79">
        <v>-6.0748711228370667E-2</v>
      </c>
      <c r="BN168" s="79">
        <v>-0.11606589704751968</v>
      </c>
      <c r="BO168" s="79">
        <v>0.11452613770961761</v>
      </c>
      <c r="BP168" s="79">
        <v>0.23862983286380768</v>
      </c>
      <c r="BQ168" s="79">
        <v>0.31554073095321655</v>
      </c>
      <c r="BR168" s="79">
        <v>0.35632842779159546</v>
      </c>
      <c r="BS168" s="79">
        <v>0.32834005355834961</v>
      </c>
      <c r="BT168" s="79">
        <v>0.25033119320869446</v>
      </c>
      <c r="BU168" s="79">
        <v>0.26881697773933411</v>
      </c>
      <c r="BV168" s="79">
        <v>0.42702671885490417</v>
      </c>
      <c r="BW168" s="79">
        <v>0.33256885409355164</v>
      </c>
      <c r="BX168" s="79">
        <v>0.34101659059524536</v>
      </c>
      <c r="BY168" s="79">
        <v>0.13017897307872772</v>
      </c>
      <c r="BZ168" s="79">
        <v>1.919122226536274E-2</v>
      </c>
      <c r="CA168" s="79">
        <v>-0.12542253732681274</v>
      </c>
      <c r="CB168" s="79">
        <v>0.13169246912002563</v>
      </c>
      <c r="CC168" s="79">
        <v>-6.8473123013973236E-2</v>
      </c>
      <c r="CD168" s="79">
        <v>2.6090668514370918E-2</v>
      </c>
      <c r="CE168" s="79">
        <v>7.6002523303031921E-2</v>
      </c>
      <c r="CF168" s="79">
        <v>0.1623508632183075</v>
      </c>
      <c r="CG168" s="79">
        <v>0.21271614730358124</v>
      </c>
      <c r="CH168" s="79">
        <v>0.11516004800796509</v>
      </c>
      <c r="CI168" s="79">
        <v>-2.8310604393482208E-2</v>
      </c>
      <c r="CJ168" s="79">
        <v>0.10625685006380081</v>
      </c>
      <c r="CK168" s="79">
        <v>4.7098591923713684E-2</v>
      </c>
      <c r="CL168" s="79">
        <v>-5.6265038438141346E-3</v>
      </c>
      <c r="CM168" s="79">
        <v>0.21917958557605743</v>
      </c>
      <c r="CN168" s="79">
        <v>0.36231842637062073</v>
      </c>
      <c r="CO168" s="79">
        <v>0.43046861886978149</v>
      </c>
      <c r="CP168" s="79">
        <v>0.46420419216156006</v>
      </c>
      <c r="CQ168" s="79">
        <v>0.44768437743186951</v>
      </c>
      <c r="CR168" s="79">
        <v>0.36769428849220276</v>
      </c>
      <c r="CS168" s="79">
        <v>0.40452858805656433</v>
      </c>
      <c r="CT168" s="79">
        <v>0.56848812103271484</v>
      </c>
      <c r="CU168" s="79">
        <v>0.4740234911441803</v>
      </c>
      <c r="CV168" s="79">
        <v>0.48794698715209961</v>
      </c>
      <c r="CW168" s="79">
        <v>0.28601691126823425</v>
      </c>
      <c r="CX168" s="79">
        <v>0.16459332406520844</v>
      </c>
      <c r="CY168" s="79">
        <v>-3.8949628360569477E-3</v>
      </c>
      <c r="CZ168" s="79">
        <v>0.23240555822849274</v>
      </c>
      <c r="DA168" s="79">
        <v>3.8972131907939911E-2</v>
      </c>
      <c r="DB168" s="79">
        <v>0.11630579829216003</v>
      </c>
      <c r="DC168" s="79">
        <v>0.15481437742710114</v>
      </c>
      <c r="DD168" s="79">
        <v>0.23505739867687225</v>
      </c>
      <c r="DE168" s="79">
        <v>0.28405660390853882</v>
      </c>
      <c r="DF168" s="79">
        <v>0.193498894572258</v>
      </c>
      <c r="DG168" s="79">
        <v>6.8299956619739532E-2</v>
      </c>
      <c r="DH168" s="79">
        <v>0.20839385688304901</v>
      </c>
      <c r="DI168" s="79">
        <v>0.15494589507579803</v>
      </c>
      <c r="DJ168" s="79">
        <v>0.10481289029121399</v>
      </c>
      <c r="DK168" s="79">
        <v>0.32383304834365845</v>
      </c>
      <c r="DL168" s="79">
        <v>0.48600700497627258</v>
      </c>
      <c r="DM168" s="79">
        <v>0.54539650678634644</v>
      </c>
      <c r="DN168" s="79">
        <v>0.57207995653152466</v>
      </c>
      <c r="DO168" s="79">
        <v>0.5670287013053894</v>
      </c>
      <c r="DP168" s="79">
        <v>0.48505738377571106</v>
      </c>
      <c r="DQ168" s="79">
        <v>0.54024022817611694</v>
      </c>
      <c r="DR168" s="79">
        <v>0.70994949340820313</v>
      </c>
      <c r="DS168" s="79">
        <v>0.61547815799713135</v>
      </c>
      <c r="DT168" s="79">
        <v>0.63487738370895386</v>
      </c>
      <c r="DU168" s="79">
        <v>0.44185486435890198</v>
      </c>
      <c r="DV168" s="79">
        <v>0.30999541282653809</v>
      </c>
      <c r="DW168" s="79">
        <v>0.11763261258602142</v>
      </c>
      <c r="DX168" s="79">
        <v>0.33311864733695984</v>
      </c>
      <c r="DY168" s="79">
        <v>0.19410601258277893</v>
      </c>
      <c r="DZ168" s="79">
        <v>0.24656212329864502</v>
      </c>
      <c r="EA168" s="79">
        <v>0.26860618591308594</v>
      </c>
      <c r="EB168" s="79">
        <v>0.34003409743309021</v>
      </c>
      <c r="EC168" s="79">
        <v>0.38706088066101074</v>
      </c>
      <c r="ED168" s="79">
        <v>0.30660775303840637</v>
      </c>
      <c r="EE168" s="79">
        <v>0.20779027044773102</v>
      </c>
      <c r="EF168" s="79">
        <v>0.35586348176002502</v>
      </c>
      <c r="EG168" s="79">
        <v>0.31066027283668518</v>
      </c>
      <c r="EH168" s="79">
        <v>0.26426982879638672</v>
      </c>
      <c r="EI168" s="79">
        <v>0.47493600845336914</v>
      </c>
      <c r="EJ168" s="79">
        <v>0.66459369659423828</v>
      </c>
      <c r="EK168" s="79">
        <v>0.71133410930633545</v>
      </c>
      <c r="EL168" s="79">
        <v>0.72783541679382324</v>
      </c>
      <c r="EM168" s="79">
        <v>0.73934292793273926</v>
      </c>
      <c r="EN168" s="79">
        <v>0.65451109409332275</v>
      </c>
      <c r="EO168" s="79">
        <v>0.73618626594543457</v>
      </c>
      <c r="EP168" s="79">
        <v>0.91419726610183716</v>
      </c>
      <c r="EQ168" s="79">
        <v>0.81971615552902222</v>
      </c>
      <c r="ER168" s="79">
        <v>0.84702152013778687</v>
      </c>
      <c r="ES168" s="79">
        <v>0.66686010360717773</v>
      </c>
      <c r="ET168" s="79">
        <v>0.51993298530578613</v>
      </c>
      <c r="EU168" s="79">
        <v>0.29309913516044617</v>
      </c>
      <c r="EV168" s="79">
        <v>0.4785323441028595</v>
      </c>
      <c r="EW168" s="79">
        <v>66.252090454101563</v>
      </c>
      <c r="EX168" s="79">
        <v>64.223556518554688</v>
      </c>
      <c r="EY168" s="79">
        <v>63.150520324707031</v>
      </c>
      <c r="EZ168" s="79">
        <v>62.262786865234375</v>
      </c>
      <c r="FA168" s="79">
        <v>61.415981292724609</v>
      </c>
      <c r="FB168" s="79">
        <v>60.647804260253906</v>
      </c>
      <c r="FC168" s="79">
        <v>60.285255432128906</v>
      </c>
      <c r="FD168" s="79">
        <v>64.079193115234375</v>
      </c>
      <c r="FE168" s="79">
        <v>69.522552490234375</v>
      </c>
      <c r="FF168" s="79">
        <v>73.95281982421875</v>
      </c>
      <c r="FG168" s="79">
        <v>77.431190490722656</v>
      </c>
      <c r="FH168" s="79">
        <v>81.433921813964844</v>
      </c>
      <c r="FI168" s="79">
        <v>83.885948181152344</v>
      </c>
      <c r="FJ168" s="79">
        <v>85.239509582519531</v>
      </c>
      <c r="FK168" s="79">
        <v>86.115089416503906</v>
      </c>
      <c r="FL168" s="79">
        <v>86.115287780761719</v>
      </c>
      <c r="FM168" s="79">
        <v>85.737251281738281</v>
      </c>
      <c r="FN168" s="79">
        <v>83.791831970214844</v>
      </c>
      <c r="FO168" s="79">
        <v>81.371253967285156</v>
      </c>
      <c r="FP168" s="79">
        <v>77.063880920410156</v>
      </c>
      <c r="FQ168" s="79">
        <v>72.751213073730469</v>
      </c>
      <c r="FR168" s="79">
        <v>69.965774536132813</v>
      </c>
      <c r="FS168" s="79">
        <v>67.737037658691406</v>
      </c>
      <c r="FT168" s="79">
        <v>65.827392578125</v>
      </c>
      <c r="FU168" s="79">
        <v>7.9000495374202728E-2</v>
      </c>
      <c r="FV168" s="79">
        <v>0.14372988045215607</v>
      </c>
      <c r="FW168" s="79">
        <v>7.5780443847179413E-2</v>
      </c>
      <c r="FX168" s="79">
        <v>746</v>
      </c>
      <c r="FY168" s="79">
        <v>1</v>
      </c>
      <c r="FZ168" s="41"/>
      <c r="GA168" s="34"/>
      <c r="GB168" s="34"/>
    </row>
    <row r="169" spans="1:184" x14ac:dyDescent="0.25">
      <c r="A169" t="s">
        <v>186</v>
      </c>
      <c r="B169" t="s">
        <v>236</v>
      </c>
      <c r="C169" t="s">
        <v>2</v>
      </c>
      <c r="D169" t="s">
        <v>203</v>
      </c>
      <c r="E169" t="s">
        <v>205</v>
      </c>
      <c r="F169" t="s">
        <v>1</v>
      </c>
      <c r="G169" t="s">
        <v>1</v>
      </c>
      <c r="H169" s="79">
        <v>30297</v>
      </c>
      <c r="I169" s="79">
        <v>11.976344108581543</v>
      </c>
      <c r="J169" s="79">
        <v>10.335272789001465</v>
      </c>
      <c r="K169" s="79">
        <v>9.5355710983276367</v>
      </c>
      <c r="L169" s="79">
        <v>8.94140625</v>
      </c>
      <c r="M169" s="79">
        <v>9.2168169021606445</v>
      </c>
      <c r="N169" s="79">
        <v>9.7145805358886719</v>
      </c>
      <c r="O169" s="79">
        <v>11.930896759033203</v>
      </c>
      <c r="P169" s="79">
        <v>14.251141548156738</v>
      </c>
      <c r="Q169" s="79">
        <v>12.849358558654785</v>
      </c>
      <c r="R169" s="79">
        <v>12.846674919128418</v>
      </c>
      <c r="S169" s="79">
        <v>12.433258056640625</v>
      </c>
      <c r="T169" s="79">
        <v>12.928041458129883</v>
      </c>
      <c r="U169" s="79">
        <v>13.01432991027832</v>
      </c>
      <c r="V169" s="79">
        <v>13.221800804138184</v>
      </c>
      <c r="W169" s="79">
        <v>14.113568305969238</v>
      </c>
      <c r="X169" s="79">
        <v>14.534726142883301</v>
      </c>
      <c r="Y169" s="79">
        <v>15.927173614501953</v>
      </c>
      <c r="Z169" s="79">
        <v>18.011816024780273</v>
      </c>
      <c r="AA169" s="79">
        <v>20.024337768554688</v>
      </c>
      <c r="AB169" s="79">
        <v>21.412775039672852</v>
      </c>
      <c r="AC169" s="79">
        <v>23.609855651855469</v>
      </c>
      <c r="AD169" s="79">
        <v>22.960823059082031</v>
      </c>
      <c r="AE169" s="79">
        <v>18.726436614990234</v>
      </c>
      <c r="AF169" s="79">
        <v>15.020025253295898</v>
      </c>
      <c r="AG169" s="79">
        <v>-2.1330475807189941</v>
      </c>
      <c r="AH169" s="79">
        <v>-1.5788134336471558</v>
      </c>
      <c r="AI169" s="79">
        <v>-1.1119571924209595</v>
      </c>
      <c r="AJ169" s="79">
        <v>-1.0816500186920166</v>
      </c>
      <c r="AK169" s="79">
        <v>-0.53011250495910645</v>
      </c>
      <c r="AL169" s="79">
        <v>-0.80284720659255981</v>
      </c>
      <c r="AM169" s="79">
        <v>-0.83968061208724976</v>
      </c>
      <c r="AN169" s="79">
        <v>-5.1520269364118576E-2</v>
      </c>
      <c r="AO169" s="79">
        <v>-0.56114542484283447</v>
      </c>
      <c r="AP169" s="79">
        <v>-0.20299816131591797</v>
      </c>
      <c r="AQ169" s="79">
        <v>-0.68224853277206421</v>
      </c>
      <c r="AR169" s="79">
        <v>2.093074657022953E-2</v>
      </c>
      <c r="AS169" s="79">
        <v>-0.15488253533840179</v>
      </c>
      <c r="AT169" s="79">
        <v>-9.9903881549835205E-2</v>
      </c>
      <c r="AU169" s="79">
        <v>0.30753952264785767</v>
      </c>
      <c r="AV169" s="79">
        <v>0.33930873870849609</v>
      </c>
      <c r="AW169" s="79">
        <v>0.64233553409576416</v>
      </c>
      <c r="AX169" s="79">
        <v>1.1500482559204102</v>
      </c>
      <c r="AY169" s="79">
        <v>0.98650670051574707</v>
      </c>
      <c r="AZ169" s="79">
        <v>1.1601134538650513</v>
      </c>
      <c r="BA169" s="79">
        <v>3.5535136703401804E-3</v>
      </c>
      <c r="BB169" s="79">
        <v>-0.3306824266910553</v>
      </c>
      <c r="BC169" s="79">
        <v>-1.7826303243637085</v>
      </c>
      <c r="BD169" s="79">
        <v>-1.7495816946029663</v>
      </c>
      <c r="BE169" s="79">
        <v>-1.6810083389282227</v>
      </c>
      <c r="BF169" s="79">
        <v>-1.2055816650390625</v>
      </c>
      <c r="BG169" s="79">
        <v>-0.78153723478317261</v>
      </c>
      <c r="BH169" s="79">
        <v>-0.76172357797622681</v>
      </c>
      <c r="BI169" s="79">
        <v>-0.21583683788776398</v>
      </c>
      <c r="BJ169" s="79">
        <v>-0.46991851925849915</v>
      </c>
      <c r="BK169" s="79">
        <v>-0.49553754925727844</v>
      </c>
      <c r="BL169" s="79">
        <v>0.33699491620063782</v>
      </c>
      <c r="BM169" s="79">
        <v>-0.17369778454303741</v>
      </c>
      <c r="BN169" s="79">
        <v>0.22229385375976563</v>
      </c>
      <c r="BO169" s="79">
        <v>-0.2290145605802536</v>
      </c>
      <c r="BP169" s="79">
        <v>0.47981089353561401</v>
      </c>
      <c r="BQ169" s="79">
        <v>0.26846197247505188</v>
      </c>
      <c r="BR169" s="79">
        <v>0.35435929894447327</v>
      </c>
      <c r="BS169" s="79">
        <v>0.82825493812561035</v>
      </c>
      <c r="BT169" s="79">
        <v>0.84972423315048218</v>
      </c>
      <c r="BU169" s="79">
        <v>1.2132956981658936</v>
      </c>
      <c r="BV169" s="79">
        <v>1.7445539236068726</v>
      </c>
      <c r="BW169" s="79">
        <v>1.6062347888946533</v>
      </c>
      <c r="BX169" s="79">
        <v>1.728448748588562</v>
      </c>
      <c r="BY169" s="79">
        <v>0.64921694993972778</v>
      </c>
      <c r="BZ169" s="79">
        <v>0.33240249752998352</v>
      </c>
      <c r="CA169" s="79">
        <v>-1.2020856142044067</v>
      </c>
      <c r="CB169" s="79">
        <v>-1.2274043560028076</v>
      </c>
      <c r="CC169" s="79">
        <v>-1.3679273128509521</v>
      </c>
      <c r="CD169" s="79">
        <v>-0.94708245992660522</v>
      </c>
      <c r="CE169" s="79">
        <v>-0.5526893138885498</v>
      </c>
      <c r="CF169" s="79">
        <v>-0.54014348983764648</v>
      </c>
      <c r="CG169" s="79">
        <v>1.8295522313565016E-3</v>
      </c>
      <c r="CH169" s="79">
        <v>-0.23933312296867371</v>
      </c>
      <c r="CI169" s="79">
        <v>-0.25718510150909424</v>
      </c>
      <c r="CJ169" s="79">
        <v>0.6060793399810791</v>
      </c>
      <c r="CK169" s="79">
        <v>9.464728832244873E-2</v>
      </c>
      <c r="CL169" s="79">
        <v>0.5168498158454895</v>
      </c>
      <c r="CM169" s="79">
        <v>8.4893897175788879E-2</v>
      </c>
      <c r="CN169" s="79">
        <v>0.79762989282608032</v>
      </c>
      <c r="CO169" s="79">
        <v>0.56166911125183105</v>
      </c>
      <c r="CP169" s="79">
        <v>0.66898059844970703</v>
      </c>
      <c r="CQ169" s="79">
        <v>1.1889008283615112</v>
      </c>
      <c r="CR169" s="79">
        <v>1.20323646068573</v>
      </c>
      <c r="CS169" s="79">
        <v>1.6087409257888794</v>
      </c>
      <c r="CT169" s="79">
        <v>2.1563067436218262</v>
      </c>
      <c r="CU169" s="79">
        <v>2.035456657409668</v>
      </c>
      <c r="CV169" s="79">
        <v>2.1220760345458984</v>
      </c>
      <c r="CW169" s="79">
        <v>1.0964014530181885</v>
      </c>
      <c r="CX169" s="79">
        <v>0.7916530966758728</v>
      </c>
      <c r="CY169" s="79">
        <v>-0.80000203847885132</v>
      </c>
      <c r="CZ169" s="79">
        <v>-0.86574602127075195</v>
      </c>
      <c r="DA169" s="79">
        <v>-1.0548462867736816</v>
      </c>
      <c r="DB169" s="79">
        <v>-0.68858325481414795</v>
      </c>
      <c r="DC169" s="79">
        <v>-0.32384142279624939</v>
      </c>
      <c r="DD169" s="79">
        <v>-0.31856340169906616</v>
      </c>
      <c r="DE169" s="79">
        <v>0.21949593722820282</v>
      </c>
      <c r="DF169" s="79">
        <v>-8.7477220222353935E-3</v>
      </c>
      <c r="DG169" s="79">
        <v>-1.8832661211490631E-2</v>
      </c>
      <c r="DH169" s="79">
        <v>0.87516379356384277</v>
      </c>
      <c r="DI169" s="79">
        <v>0.36299234628677368</v>
      </c>
      <c r="DJ169" s="79">
        <v>0.81140577793121338</v>
      </c>
      <c r="DK169" s="79">
        <v>0.39880234003067017</v>
      </c>
      <c r="DL169" s="79">
        <v>1.1154488325119019</v>
      </c>
      <c r="DM169" s="79">
        <v>0.85487622022628784</v>
      </c>
      <c r="DN169" s="79">
        <v>0.98360186815261841</v>
      </c>
      <c r="DO169" s="79">
        <v>1.5495467185974121</v>
      </c>
      <c r="DP169" s="79">
        <v>1.556748628616333</v>
      </c>
      <c r="DQ169" s="79">
        <v>2.0041861534118652</v>
      </c>
      <c r="DR169" s="79">
        <v>2.5680596828460693</v>
      </c>
      <c r="DS169" s="79">
        <v>2.4646785259246826</v>
      </c>
      <c r="DT169" s="79">
        <v>2.5157034397125244</v>
      </c>
      <c r="DU169" s="79">
        <v>1.5435860157012939</v>
      </c>
      <c r="DV169" s="79">
        <v>1.2509037256240845</v>
      </c>
      <c r="DW169" s="79">
        <v>-0.39791852235794067</v>
      </c>
      <c r="DX169" s="79">
        <v>-0.50408762693405151</v>
      </c>
      <c r="DY169" s="79">
        <v>-0.60280692577362061</v>
      </c>
      <c r="DZ169" s="79">
        <v>-0.31535151600837708</v>
      </c>
      <c r="EA169" s="79">
        <v>6.5786116756498814E-3</v>
      </c>
      <c r="EB169" s="79">
        <v>1.3630859320983291E-3</v>
      </c>
      <c r="EC169" s="79">
        <v>0.53377163410186768</v>
      </c>
      <c r="ED169" s="79">
        <v>0.3241809606552124</v>
      </c>
      <c r="EE169" s="79">
        <v>0.32531040906906128</v>
      </c>
      <c r="EF169" s="79">
        <v>1.2636789083480835</v>
      </c>
      <c r="EG169" s="79">
        <v>0.75044000148773193</v>
      </c>
      <c r="EH169" s="79">
        <v>1.236697793006897</v>
      </c>
      <c r="EI169" s="79">
        <v>0.85203629732131958</v>
      </c>
      <c r="EJ169" s="79">
        <v>1.5743290185928345</v>
      </c>
      <c r="EK169" s="79">
        <v>1.2782207727432251</v>
      </c>
      <c r="EL169" s="79">
        <v>1.437865138053894</v>
      </c>
      <c r="EM169" s="79">
        <v>2.0702621936798096</v>
      </c>
      <c r="EN169" s="79">
        <v>2.0671641826629639</v>
      </c>
      <c r="EO169" s="79">
        <v>2.5751464366912842</v>
      </c>
      <c r="EP169" s="79">
        <v>3.1625652313232422</v>
      </c>
      <c r="EQ169" s="79">
        <v>3.0844066143035889</v>
      </c>
      <c r="ER169" s="79">
        <v>3.0840387344360352</v>
      </c>
      <c r="ES169" s="79">
        <v>2.1892492771148682</v>
      </c>
      <c r="ET169" s="79">
        <v>1.9139885902404785</v>
      </c>
      <c r="EU169" s="79">
        <v>0.18262624740600586</v>
      </c>
      <c r="EV169" s="79">
        <v>1.8089640885591507E-2</v>
      </c>
      <c r="EW169" s="79">
        <v>66.074409484863281</v>
      </c>
      <c r="EX169" s="79">
        <v>64.137924194335938</v>
      </c>
      <c r="EY169" s="79">
        <v>63.237823486328125</v>
      </c>
      <c r="EZ169" s="79">
        <v>62.117046356201172</v>
      </c>
      <c r="FA169" s="79">
        <v>61.314208984375</v>
      </c>
      <c r="FB169" s="79">
        <v>60.455093383789063</v>
      </c>
      <c r="FC169" s="79">
        <v>60.282520294189453</v>
      </c>
      <c r="FD169" s="79">
        <v>63.852909088134766</v>
      </c>
      <c r="FE169" s="79">
        <v>68.975250244140625</v>
      </c>
      <c r="FF169" s="79">
        <v>73.230705261230469</v>
      </c>
      <c r="FG169" s="79">
        <v>77.146652221679688</v>
      </c>
      <c r="FH169" s="79">
        <v>80.963607788085938</v>
      </c>
      <c r="FI169" s="79">
        <v>83.644279479980469</v>
      </c>
      <c r="FJ169" s="79">
        <v>84.84710693359375</v>
      </c>
      <c r="FK169" s="79">
        <v>85.174728393554688</v>
      </c>
      <c r="FL169" s="79">
        <v>84.529335021972656</v>
      </c>
      <c r="FM169" s="79">
        <v>83.475143432617188</v>
      </c>
      <c r="FN169" s="79">
        <v>80.800888061523438</v>
      </c>
      <c r="FO169" s="79">
        <v>78.001922607421875</v>
      </c>
      <c r="FP169" s="79">
        <v>73.038284301757813</v>
      </c>
      <c r="FQ169" s="79">
        <v>68.94561767578125</v>
      </c>
      <c r="FR169" s="79">
        <v>66.753105163574219</v>
      </c>
      <c r="FS169" s="79">
        <v>64.791900634765625</v>
      </c>
      <c r="FT169" s="79">
        <v>63.464778900146484</v>
      </c>
      <c r="FU169" s="79">
        <v>0.21439641714096069</v>
      </c>
      <c r="FV169" s="79">
        <v>0.427225261926651</v>
      </c>
      <c r="FW169" s="79">
        <v>0.20579299330711365</v>
      </c>
      <c r="FX169" s="79">
        <v>3676</v>
      </c>
      <c r="FY169" s="79">
        <v>1</v>
      </c>
      <c r="FZ169" s="41"/>
      <c r="GA169" s="34"/>
      <c r="GB169" s="34"/>
    </row>
    <row r="170" spans="1:184" x14ac:dyDescent="0.25">
      <c r="A170" t="s">
        <v>186</v>
      </c>
      <c r="B170" t="s">
        <v>236</v>
      </c>
      <c r="C170" t="s">
        <v>2</v>
      </c>
      <c r="D170" t="s">
        <v>203</v>
      </c>
      <c r="E170" t="s">
        <v>205</v>
      </c>
      <c r="F170" t="s">
        <v>178</v>
      </c>
      <c r="G170" t="s">
        <v>1</v>
      </c>
      <c r="H170" s="79">
        <v>21981</v>
      </c>
      <c r="I170" s="79">
        <v>7.851128101348877</v>
      </c>
      <c r="J170" s="79">
        <v>6.6280360221862793</v>
      </c>
      <c r="K170" s="79">
        <v>6.0257267951965332</v>
      </c>
      <c r="L170" s="79">
        <v>5.7017126083374023</v>
      </c>
      <c r="M170" s="79">
        <v>5.7847709655761719</v>
      </c>
      <c r="N170" s="79">
        <v>6.1599054336547852</v>
      </c>
      <c r="O170" s="79">
        <v>7.3779144287109375</v>
      </c>
      <c r="P170" s="79">
        <v>8.8727579116821289</v>
      </c>
      <c r="Q170" s="79">
        <v>8.200495719909668</v>
      </c>
      <c r="R170" s="79">
        <v>8.2018423080444336</v>
      </c>
      <c r="S170" s="79">
        <v>7.8216085433959961</v>
      </c>
      <c r="T170" s="79">
        <v>7.8152308464050293</v>
      </c>
      <c r="U170" s="79">
        <v>8.1109914779663086</v>
      </c>
      <c r="V170" s="79">
        <v>7.8951172828674316</v>
      </c>
      <c r="W170" s="79">
        <v>8.508148193359375</v>
      </c>
      <c r="X170" s="79">
        <v>8.859771728515625</v>
      </c>
      <c r="Y170" s="79">
        <v>9.4907426834106445</v>
      </c>
      <c r="Z170" s="79">
        <v>10.770812034606934</v>
      </c>
      <c r="AA170" s="79">
        <v>12.477096557617188</v>
      </c>
      <c r="AB170" s="79">
        <v>13.383817672729492</v>
      </c>
      <c r="AC170" s="79">
        <v>14.89607048034668</v>
      </c>
      <c r="AD170" s="79">
        <v>14.434386253356934</v>
      </c>
      <c r="AE170" s="79">
        <v>12.102706909179688</v>
      </c>
      <c r="AF170" s="79">
        <v>9.5659627914428711</v>
      </c>
      <c r="AG170" s="79">
        <v>-1.494266152381897</v>
      </c>
      <c r="AH170" s="79">
        <v>-1.2643064260482788</v>
      </c>
      <c r="AI170" s="79">
        <v>-0.94857996702194214</v>
      </c>
      <c r="AJ170" s="79">
        <v>-0.6206662654876709</v>
      </c>
      <c r="AK170" s="79">
        <v>-0.35328182578086853</v>
      </c>
      <c r="AL170" s="79">
        <v>-0.13011966645717621</v>
      </c>
      <c r="AM170" s="79">
        <v>-0.19033670425415039</v>
      </c>
      <c r="AN170" s="79">
        <v>-0.15259367227554321</v>
      </c>
      <c r="AO170" s="79">
        <v>-0.28033718466758728</v>
      </c>
      <c r="AP170" s="79">
        <v>0.21057939529418945</v>
      </c>
      <c r="AQ170" s="79">
        <v>-0.21991357207298279</v>
      </c>
      <c r="AR170" s="79">
        <v>-0.15998697280883789</v>
      </c>
      <c r="AS170" s="79">
        <v>-0.14582066237926483</v>
      </c>
      <c r="AT170" s="79">
        <v>-0.23651649057865143</v>
      </c>
      <c r="AU170" s="79">
        <v>0.25260069966316223</v>
      </c>
      <c r="AV170" s="79">
        <v>0.15284320712089539</v>
      </c>
      <c r="AW170" s="79">
        <v>9.4486348330974579E-2</v>
      </c>
      <c r="AX170" s="79">
        <v>0.31786841154098511</v>
      </c>
      <c r="AY170" s="79">
        <v>0.57009047269821167</v>
      </c>
      <c r="AZ170" s="79">
        <v>0.40286248922348022</v>
      </c>
      <c r="BA170" s="79">
        <v>0.16967776417732239</v>
      </c>
      <c r="BB170" s="79">
        <v>-0.49316951632499695</v>
      </c>
      <c r="BC170" s="79">
        <v>-1.1397143602371216</v>
      </c>
      <c r="BD170" s="79">
        <v>-1.0947057008743286</v>
      </c>
      <c r="BE170" s="79">
        <v>-1.1919009685516357</v>
      </c>
      <c r="BF170" s="79">
        <v>-1.012509822845459</v>
      </c>
      <c r="BG170" s="79">
        <v>-0.73921793699264526</v>
      </c>
      <c r="BH170" s="79">
        <v>-0.44128158688545227</v>
      </c>
      <c r="BI170" s="79">
        <v>-0.18781405687332153</v>
      </c>
      <c r="BJ170" s="79">
        <v>2.4770671501755714E-2</v>
      </c>
      <c r="BK170" s="79">
        <v>-6.6328556276857853E-3</v>
      </c>
      <c r="BL170" s="79">
        <v>8.5146628320217133E-2</v>
      </c>
      <c r="BM170" s="79">
        <v>-4.717819020152092E-2</v>
      </c>
      <c r="BN170" s="79">
        <v>0.44828826189041138</v>
      </c>
      <c r="BO170" s="79">
        <v>3.6474123597145081E-2</v>
      </c>
      <c r="BP170" s="79">
        <v>9.8089791834354401E-2</v>
      </c>
      <c r="BQ170" s="79">
        <v>0.12686200439929962</v>
      </c>
      <c r="BR170" s="79">
        <v>2.8567219153046608E-2</v>
      </c>
      <c r="BS170" s="79">
        <v>0.55177539587020874</v>
      </c>
      <c r="BT170" s="79">
        <v>0.4556441605091095</v>
      </c>
      <c r="BU170" s="79">
        <v>0.43229365348815918</v>
      </c>
      <c r="BV170" s="79">
        <v>0.68435043096542358</v>
      </c>
      <c r="BW170" s="79">
        <v>0.95056700706481934</v>
      </c>
      <c r="BX170" s="79">
        <v>0.78365379571914673</v>
      </c>
      <c r="BY170" s="79">
        <v>0.56563538312911987</v>
      </c>
      <c r="BZ170" s="79">
        <v>-0.10331579297780991</v>
      </c>
      <c r="CA170" s="79">
        <v>-0.80403536558151245</v>
      </c>
      <c r="CB170" s="79">
        <v>-0.80887508392333984</v>
      </c>
      <c r="CC170" s="79">
        <v>-0.98248380422592163</v>
      </c>
      <c r="CD170" s="79">
        <v>-0.83811628818511963</v>
      </c>
      <c r="CE170" s="79">
        <v>-0.59421443939208984</v>
      </c>
      <c r="CF170" s="79">
        <v>-0.31704029440879822</v>
      </c>
      <c r="CG170" s="79">
        <v>-7.321157306432724E-2</v>
      </c>
      <c r="CH170" s="79">
        <v>0.13204725086688995</v>
      </c>
      <c r="CI170" s="79">
        <v>0.12059986591339111</v>
      </c>
      <c r="CJ170" s="79">
        <v>0.24980483949184418</v>
      </c>
      <c r="CK170" s="79">
        <v>0.11430700868368149</v>
      </c>
      <c r="CL170" s="79">
        <v>0.61292469501495361</v>
      </c>
      <c r="CM170" s="79">
        <v>0.21404746174812317</v>
      </c>
      <c r="CN170" s="79">
        <v>0.27683296799659729</v>
      </c>
      <c r="CO170" s="79">
        <v>0.31572118401527405</v>
      </c>
      <c r="CP170" s="79">
        <v>0.21216338872909546</v>
      </c>
      <c r="CQ170" s="79">
        <v>0.75898283720016479</v>
      </c>
      <c r="CR170" s="79">
        <v>0.66536319255828857</v>
      </c>
      <c r="CS170" s="79">
        <v>0.66625797748565674</v>
      </c>
      <c r="CT170" s="79">
        <v>0.93817472457885742</v>
      </c>
      <c r="CU170" s="79">
        <v>1.2140839099884033</v>
      </c>
      <c r="CV170" s="79">
        <v>1.0473886728286743</v>
      </c>
      <c r="CW170" s="79">
        <v>0.83987444639205933</v>
      </c>
      <c r="CX170" s="79">
        <v>0.16669569909572601</v>
      </c>
      <c r="CY170" s="79">
        <v>-0.57154512405395508</v>
      </c>
      <c r="CZ170" s="79">
        <v>-0.61090964078903198</v>
      </c>
      <c r="DA170" s="79">
        <v>-0.77306658029556274</v>
      </c>
      <c r="DB170" s="79">
        <v>-0.6637226939201355</v>
      </c>
      <c r="DC170" s="79">
        <v>-0.44921091198921204</v>
      </c>
      <c r="DD170" s="79">
        <v>-0.19279900193214417</v>
      </c>
      <c r="DE170" s="79">
        <v>4.1390907019376755E-2</v>
      </c>
      <c r="DF170" s="79">
        <v>0.23932382464408875</v>
      </c>
      <c r="DG170" s="79">
        <v>0.24783258140087128</v>
      </c>
      <c r="DH170" s="79">
        <v>0.41446304321289063</v>
      </c>
      <c r="DI170" s="79">
        <v>0.27579221129417419</v>
      </c>
      <c r="DJ170" s="79">
        <v>0.77756112813949585</v>
      </c>
      <c r="DK170" s="79">
        <v>0.39162078499794006</v>
      </c>
      <c r="DL170" s="79">
        <v>0.45557615160942078</v>
      </c>
      <c r="DM170" s="79">
        <v>0.50458037853240967</v>
      </c>
      <c r="DN170" s="79">
        <v>0.39575955271720886</v>
      </c>
      <c r="DO170" s="79">
        <v>0.96619027853012085</v>
      </c>
      <c r="DP170" s="79">
        <v>0.87508219480514526</v>
      </c>
      <c r="DQ170" s="79">
        <v>0.9002223014831543</v>
      </c>
      <c r="DR170" s="79">
        <v>1.191999077796936</v>
      </c>
      <c r="DS170" s="79">
        <v>1.4776008129119873</v>
      </c>
      <c r="DT170" s="79">
        <v>1.3111236095428467</v>
      </c>
      <c r="DU170" s="79">
        <v>1.114113450050354</v>
      </c>
      <c r="DV170" s="79">
        <v>0.43670719861984253</v>
      </c>
      <c r="DW170" s="79">
        <v>-0.33905488252639771</v>
      </c>
      <c r="DX170" s="79">
        <v>-0.41294422745704651</v>
      </c>
      <c r="DY170" s="79">
        <v>-0.4707014262676239</v>
      </c>
      <c r="DZ170" s="79">
        <v>-0.41192609071731567</v>
      </c>
      <c r="EA170" s="79">
        <v>-0.23984888195991516</v>
      </c>
      <c r="EB170" s="79">
        <v>-1.3414304703474045E-2</v>
      </c>
      <c r="EC170" s="79">
        <v>0.20685867965221405</v>
      </c>
      <c r="ED170" s="79">
        <v>0.39421418309211731</v>
      </c>
      <c r="EE170" s="79">
        <v>0.43153643608093262</v>
      </c>
      <c r="EF170" s="79">
        <v>0.65220338106155396</v>
      </c>
      <c r="EG170" s="79">
        <v>0.50895118713378906</v>
      </c>
      <c r="EH170" s="79">
        <v>1.0152699947357178</v>
      </c>
      <c r="EI170" s="79">
        <v>0.64800846576690674</v>
      </c>
      <c r="EJ170" s="79">
        <v>0.71365290880203247</v>
      </c>
      <c r="EK170" s="79">
        <v>0.77726304531097412</v>
      </c>
      <c r="EL170" s="79">
        <v>0.66084325313568115</v>
      </c>
      <c r="EM170" s="79">
        <v>1.2653650045394897</v>
      </c>
      <c r="EN170" s="79">
        <v>1.1778831481933594</v>
      </c>
      <c r="EO170" s="79">
        <v>1.2380295991897583</v>
      </c>
      <c r="EP170" s="79">
        <v>1.558480978012085</v>
      </c>
      <c r="EQ170" s="79">
        <v>1.8580772876739502</v>
      </c>
      <c r="ER170" s="79">
        <v>1.6919147968292236</v>
      </c>
      <c r="ES170" s="79">
        <v>1.5100711584091187</v>
      </c>
      <c r="ET170" s="79">
        <v>0.82656091451644897</v>
      </c>
      <c r="EU170" s="79">
        <v>-3.3759288489818573E-3</v>
      </c>
      <c r="EV170" s="79">
        <v>-0.12711361050605774</v>
      </c>
      <c r="EW170" s="79">
        <v>66.376678466796875</v>
      </c>
      <c r="EX170" s="79">
        <v>64.281883239746094</v>
      </c>
      <c r="EY170" s="79">
        <v>63.493434906005859</v>
      </c>
      <c r="EZ170" s="79">
        <v>62.231582641601563</v>
      </c>
      <c r="FA170" s="79">
        <v>61.409770965576172</v>
      </c>
      <c r="FB170" s="79">
        <v>60.573554992675781</v>
      </c>
      <c r="FC170" s="79">
        <v>60.324489593505859</v>
      </c>
      <c r="FD170" s="79">
        <v>63.844417572021484</v>
      </c>
      <c r="FE170" s="79">
        <v>68.8846435546875</v>
      </c>
      <c r="FF170" s="79">
        <v>72.767807006835938</v>
      </c>
      <c r="FG170" s="79">
        <v>76.906951904296875</v>
      </c>
      <c r="FH170" s="79">
        <v>80.817726135253906</v>
      </c>
      <c r="FI170" s="79">
        <v>83.289970397949219</v>
      </c>
      <c r="FJ170" s="79">
        <v>84.269020080566406</v>
      </c>
      <c r="FK170" s="79">
        <v>83.955902099609375</v>
      </c>
      <c r="FL170" s="79">
        <v>82.62225341796875</v>
      </c>
      <c r="FM170" s="79">
        <v>81.477813720703125</v>
      </c>
      <c r="FN170" s="79">
        <v>78.486732482910156</v>
      </c>
      <c r="FO170" s="79">
        <v>75.390655517578125</v>
      </c>
      <c r="FP170" s="79">
        <v>70.728408813476563</v>
      </c>
      <c r="FQ170" s="79">
        <v>66.416671752929688</v>
      </c>
      <c r="FR170" s="79">
        <v>64.452377319335938</v>
      </c>
      <c r="FS170" s="79">
        <v>62.380996704101563</v>
      </c>
      <c r="FT170" s="79">
        <v>61.217700958251953</v>
      </c>
      <c r="FU170" s="79">
        <v>0.1301615834236145</v>
      </c>
      <c r="FV170" s="79">
        <v>0.27273601293563843</v>
      </c>
      <c r="FW170" s="79">
        <v>0.12342764437198639</v>
      </c>
      <c r="FX170" s="79">
        <v>2946</v>
      </c>
      <c r="FY170" s="79">
        <v>1</v>
      </c>
      <c r="FZ170" s="41"/>
      <c r="GA170" s="34"/>
      <c r="GB170" s="34"/>
    </row>
    <row r="171" spans="1:184" x14ac:dyDescent="0.25">
      <c r="A171" t="s">
        <v>186</v>
      </c>
      <c r="B171" t="s">
        <v>236</v>
      </c>
      <c r="C171" t="s">
        <v>2</v>
      </c>
      <c r="D171" t="s">
        <v>203</v>
      </c>
      <c r="E171" t="s">
        <v>205</v>
      </c>
      <c r="F171" t="s">
        <v>179</v>
      </c>
      <c r="G171" t="s">
        <v>1</v>
      </c>
      <c r="H171" s="79">
        <v>977</v>
      </c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  <c r="AP171" s="79"/>
      <c r="AQ171" s="79"/>
      <c r="AR171" s="79"/>
      <c r="AS171" s="79"/>
      <c r="AT171" s="79"/>
      <c r="AU171" s="79"/>
      <c r="AV171" s="79"/>
      <c r="AW171" s="79"/>
      <c r="AX171" s="79"/>
      <c r="AY171" s="79"/>
      <c r="AZ171" s="79"/>
      <c r="BA171" s="79"/>
      <c r="BB171" s="79"/>
      <c r="BC171" s="79"/>
      <c r="BD171" s="79"/>
      <c r="BE171" s="79"/>
      <c r="BF171" s="79"/>
      <c r="BG171" s="79"/>
      <c r="BH171" s="79"/>
      <c r="BI171" s="79"/>
      <c r="BJ171" s="79"/>
      <c r="BK171" s="79"/>
      <c r="BL171" s="79"/>
      <c r="BM171" s="79"/>
      <c r="BN171" s="79"/>
      <c r="BO171" s="79"/>
      <c r="BP171" s="79"/>
      <c r="BQ171" s="79"/>
      <c r="BR171" s="79"/>
      <c r="BS171" s="79"/>
      <c r="BT171" s="79"/>
      <c r="BU171" s="79"/>
      <c r="BV171" s="79"/>
      <c r="BW171" s="79"/>
      <c r="BX171" s="79"/>
      <c r="BY171" s="79"/>
      <c r="BZ171" s="79"/>
      <c r="CA171" s="79"/>
      <c r="CB171" s="79"/>
      <c r="CC171" s="79"/>
      <c r="CD171" s="79"/>
      <c r="CE171" s="79"/>
      <c r="CF171" s="79"/>
      <c r="CG171" s="79"/>
      <c r="CH171" s="79"/>
      <c r="CI171" s="79"/>
      <c r="CJ171" s="79"/>
      <c r="CK171" s="79"/>
      <c r="CL171" s="79"/>
      <c r="CM171" s="79"/>
      <c r="CN171" s="79"/>
      <c r="CO171" s="79"/>
      <c r="CP171" s="79"/>
      <c r="CQ171" s="79"/>
      <c r="CR171" s="79"/>
      <c r="CS171" s="79"/>
      <c r="CT171" s="79"/>
      <c r="CU171" s="79"/>
      <c r="CV171" s="79"/>
      <c r="CW171" s="79"/>
      <c r="CX171" s="79"/>
      <c r="CY171" s="79"/>
      <c r="CZ171" s="79"/>
      <c r="DA171" s="79"/>
      <c r="DB171" s="79"/>
      <c r="DC171" s="79"/>
      <c r="DD171" s="79"/>
      <c r="DE171" s="79"/>
      <c r="DF171" s="79"/>
      <c r="DG171" s="79"/>
      <c r="DH171" s="79"/>
      <c r="DI171" s="79"/>
      <c r="DJ171" s="79"/>
      <c r="DK171" s="79"/>
      <c r="DL171" s="79"/>
      <c r="DM171" s="79"/>
      <c r="DN171" s="79"/>
      <c r="DO171" s="79"/>
      <c r="DP171" s="79"/>
      <c r="DQ171" s="79"/>
      <c r="DR171" s="79"/>
      <c r="DS171" s="79"/>
      <c r="DT171" s="79"/>
      <c r="DU171" s="79"/>
      <c r="DV171" s="79"/>
      <c r="DW171" s="79"/>
      <c r="DX171" s="79"/>
      <c r="DY171" s="79"/>
      <c r="DZ171" s="79"/>
      <c r="EA171" s="79"/>
      <c r="EB171" s="79"/>
      <c r="EC171" s="79"/>
      <c r="ED171" s="79"/>
      <c r="EE171" s="79"/>
      <c r="EF171" s="79"/>
      <c r="EG171" s="79"/>
      <c r="EH171" s="79"/>
      <c r="EI171" s="79"/>
      <c r="EJ171" s="79"/>
      <c r="EK171" s="79"/>
      <c r="EL171" s="79"/>
      <c r="EM171" s="79"/>
      <c r="EN171" s="79"/>
      <c r="EO171" s="79"/>
      <c r="EP171" s="79"/>
      <c r="EQ171" s="79"/>
      <c r="ER171" s="79"/>
      <c r="ES171" s="79"/>
      <c r="ET171" s="79"/>
      <c r="EU171" s="79"/>
      <c r="EV171" s="79"/>
      <c r="EW171" s="79"/>
      <c r="EX171" s="79"/>
      <c r="EY171" s="79"/>
      <c r="EZ171" s="79"/>
      <c r="FA171" s="79"/>
      <c r="FB171" s="79"/>
      <c r="FC171" s="79"/>
      <c r="FD171" s="79"/>
      <c r="FE171" s="79"/>
      <c r="FF171" s="79"/>
      <c r="FG171" s="79"/>
      <c r="FH171" s="79"/>
      <c r="FI171" s="79"/>
      <c r="FJ171" s="79"/>
      <c r="FK171" s="79"/>
      <c r="FL171" s="79"/>
      <c r="FM171" s="79"/>
      <c r="FN171" s="79"/>
      <c r="FO171" s="79"/>
      <c r="FP171" s="79"/>
      <c r="FQ171" s="79"/>
      <c r="FR171" s="79"/>
      <c r="FS171" s="79"/>
      <c r="FT171" s="79"/>
      <c r="FU171" s="79"/>
      <c r="FV171" s="79"/>
      <c r="FW171" s="79"/>
      <c r="FX171" s="79">
        <v>44</v>
      </c>
      <c r="FY171" s="79">
        <v>0</v>
      </c>
      <c r="FZ171" s="41"/>
      <c r="GA171" s="34"/>
      <c r="GB171" s="34"/>
    </row>
    <row r="172" spans="1:184" x14ac:dyDescent="0.25">
      <c r="A172" t="s">
        <v>186</v>
      </c>
      <c r="B172" t="s">
        <v>236</v>
      </c>
      <c r="C172" t="s">
        <v>2</v>
      </c>
      <c r="D172" t="s">
        <v>203</v>
      </c>
      <c r="E172" t="s">
        <v>205</v>
      </c>
      <c r="F172" t="s">
        <v>180</v>
      </c>
      <c r="G172" t="s">
        <v>1</v>
      </c>
      <c r="H172" s="79">
        <v>527</v>
      </c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  <c r="AP172" s="79"/>
      <c r="AQ172" s="79"/>
      <c r="AR172" s="79"/>
      <c r="AS172" s="79"/>
      <c r="AT172" s="79"/>
      <c r="AU172" s="79"/>
      <c r="AV172" s="79"/>
      <c r="AW172" s="79"/>
      <c r="AX172" s="79"/>
      <c r="AY172" s="79"/>
      <c r="AZ172" s="79"/>
      <c r="BA172" s="79"/>
      <c r="BB172" s="79"/>
      <c r="BC172" s="79"/>
      <c r="BD172" s="79"/>
      <c r="BE172" s="79"/>
      <c r="BF172" s="79"/>
      <c r="BG172" s="79"/>
      <c r="BH172" s="79"/>
      <c r="BI172" s="79"/>
      <c r="BJ172" s="79"/>
      <c r="BK172" s="79"/>
      <c r="BL172" s="79"/>
      <c r="BM172" s="79"/>
      <c r="BN172" s="79"/>
      <c r="BO172" s="79"/>
      <c r="BP172" s="79"/>
      <c r="BQ172" s="79"/>
      <c r="BR172" s="79"/>
      <c r="BS172" s="79"/>
      <c r="BT172" s="79"/>
      <c r="BU172" s="79"/>
      <c r="BV172" s="79"/>
      <c r="BW172" s="79"/>
      <c r="BX172" s="79"/>
      <c r="BY172" s="79"/>
      <c r="BZ172" s="79"/>
      <c r="CA172" s="79"/>
      <c r="CB172" s="79"/>
      <c r="CC172" s="79"/>
      <c r="CD172" s="79"/>
      <c r="CE172" s="79"/>
      <c r="CF172" s="79"/>
      <c r="CG172" s="79"/>
      <c r="CH172" s="79"/>
      <c r="CI172" s="79"/>
      <c r="CJ172" s="79"/>
      <c r="CK172" s="79"/>
      <c r="CL172" s="79"/>
      <c r="CM172" s="79"/>
      <c r="CN172" s="79"/>
      <c r="CO172" s="79"/>
      <c r="CP172" s="79"/>
      <c r="CQ172" s="79"/>
      <c r="CR172" s="79"/>
      <c r="CS172" s="79"/>
      <c r="CT172" s="79"/>
      <c r="CU172" s="79"/>
      <c r="CV172" s="79"/>
      <c r="CW172" s="79"/>
      <c r="CX172" s="79"/>
      <c r="CY172" s="79"/>
      <c r="CZ172" s="79"/>
      <c r="DA172" s="79"/>
      <c r="DB172" s="79"/>
      <c r="DC172" s="79"/>
      <c r="DD172" s="79"/>
      <c r="DE172" s="79"/>
      <c r="DF172" s="79"/>
      <c r="DG172" s="79"/>
      <c r="DH172" s="79"/>
      <c r="DI172" s="79"/>
      <c r="DJ172" s="79"/>
      <c r="DK172" s="79"/>
      <c r="DL172" s="79"/>
      <c r="DM172" s="79"/>
      <c r="DN172" s="79"/>
      <c r="DO172" s="79"/>
      <c r="DP172" s="79"/>
      <c r="DQ172" s="79"/>
      <c r="DR172" s="79"/>
      <c r="DS172" s="79"/>
      <c r="DT172" s="79"/>
      <c r="DU172" s="79"/>
      <c r="DV172" s="79"/>
      <c r="DW172" s="79"/>
      <c r="DX172" s="79"/>
      <c r="DY172" s="79"/>
      <c r="DZ172" s="79"/>
      <c r="EA172" s="79"/>
      <c r="EB172" s="79"/>
      <c r="EC172" s="79"/>
      <c r="ED172" s="79"/>
      <c r="EE172" s="79"/>
      <c r="EF172" s="79"/>
      <c r="EG172" s="79"/>
      <c r="EH172" s="79"/>
      <c r="EI172" s="79"/>
      <c r="EJ172" s="79"/>
      <c r="EK172" s="79"/>
      <c r="EL172" s="79"/>
      <c r="EM172" s="79"/>
      <c r="EN172" s="79"/>
      <c r="EO172" s="79"/>
      <c r="EP172" s="79"/>
      <c r="EQ172" s="79"/>
      <c r="ER172" s="79"/>
      <c r="ES172" s="79"/>
      <c r="ET172" s="79"/>
      <c r="EU172" s="79"/>
      <c r="EV172" s="79"/>
      <c r="EW172" s="79"/>
      <c r="EX172" s="79"/>
      <c r="EY172" s="79"/>
      <c r="EZ172" s="79"/>
      <c r="FA172" s="79"/>
      <c r="FB172" s="79"/>
      <c r="FC172" s="79"/>
      <c r="FD172" s="79"/>
      <c r="FE172" s="79"/>
      <c r="FF172" s="79"/>
      <c r="FG172" s="79"/>
      <c r="FH172" s="79"/>
      <c r="FI172" s="79"/>
      <c r="FJ172" s="79"/>
      <c r="FK172" s="79"/>
      <c r="FL172" s="79"/>
      <c r="FM172" s="79"/>
      <c r="FN172" s="79"/>
      <c r="FO172" s="79"/>
      <c r="FP172" s="79"/>
      <c r="FQ172" s="79"/>
      <c r="FR172" s="79"/>
      <c r="FS172" s="79"/>
      <c r="FT172" s="79"/>
      <c r="FU172" s="79"/>
      <c r="FV172" s="79"/>
      <c r="FW172" s="79"/>
      <c r="FX172" s="79">
        <v>85</v>
      </c>
      <c r="FY172" s="79">
        <v>0</v>
      </c>
      <c r="FZ172" s="41"/>
      <c r="GA172" s="34"/>
      <c r="GB172" s="34"/>
    </row>
    <row r="173" spans="1:184" x14ac:dyDescent="0.25">
      <c r="A173" t="s">
        <v>186</v>
      </c>
      <c r="B173" t="s">
        <v>236</v>
      </c>
      <c r="C173" t="s">
        <v>2</v>
      </c>
      <c r="D173" t="s">
        <v>203</v>
      </c>
      <c r="E173" t="s">
        <v>205</v>
      </c>
      <c r="F173" t="s">
        <v>181</v>
      </c>
      <c r="G173" t="s">
        <v>1</v>
      </c>
      <c r="H173" s="79">
        <v>223</v>
      </c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  <c r="AP173" s="79"/>
      <c r="AQ173" s="79"/>
      <c r="AR173" s="79"/>
      <c r="AS173" s="79"/>
      <c r="AT173" s="79"/>
      <c r="AU173" s="79"/>
      <c r="AV173" s="79"/>
      <c r="AW173" s="79"/>
      <c r="AX173" s="79"/>
      <c r="AY173" s="79"/>
      <c r="AZ173" s="79"/>
      <c r="BA173" s="79"/>
      <c r="BB173" s="79"/>
      <c r="BC173" s="79"/>
      <c r="BD173" s="79"/>
      <c r="BE173" s="79"/>
      <c r="BF173" s="79"/>
      <c r="BG173" s="79"/>
      <c r="BH173" s="79"/>
      <c r="BI173" s="79"/>
      <c r="BJ173" s="79"/>
      <c r="BK173" s="79"/>
      <c r="BL173" s="79"/>
      <c r="BM173" s="79"/>
      <c r="BN173" s="79"/>
      <c r="BO173" s="79"/>
      <c r="BP173" s="79"/>
      <c r="BQ173" s="79"/>
      <c r="BR173" s="79"/>
      <c r="BS173" s="79"/>
      <c r="BT173" s="79"/>
      <c r="BU173" s="79"/>
      <c r="BV173" s="79"/>
      <c r="BW173" s="79"/>
      <c r="BX173" s="79"/>
      <c r="BY173" s="79"/>
      <c r="BZ173" s="79"/>
      <c r="CA173" s="79"/>
      <c r="CB173" s="79"/>
      <c r="CC173" s="79"/>
      <c r="CD173" s="79"/>
      <c r="CE173" s="79"/>
      <c r="CF173" s="79"/>
      <c r="CG173" s="79"/>
      <c r="CH173" s="79"/>
      <c r="CI173" s="79"/>
      <c r="CJ173" s="79"/>
      <c r="CK173" s="79"/>
      <c r="CL173" s="79"/>
      <c r="CM173" s="79"/>
      <c r="CN173" s="79"/>
      <c r="CO173" s="79"/>
      <c r="CP173" s="79"/>
      <c r="CQ173" s="79"/>
      <c r="CR173" s="79"/>
      <c r="CS173" s="79"/>
      <c r="CT173" s="79"/>
      <c r="CU173" s="79"/>
      <c r="CV173" s="79"/>
      <c r="CW173" s="79"/>
      <c r="CX173" s="79"/>
      <c r="CY173" s="79"/>
      <c r="CZ173" s="79"/>
      <c r="DA173" s="79"/>
      <c r="DB173" s="79"/>
      <c r="DC173" s="79"/>
      <c r="DD173" s="79"/>
      <c r="DE173" s="79"/>
      <c r="DF173" s="79"/>
      <c r="DG173" s="79"/>
      <c r="DH173" s="79"/>
      <c r="DI173" s="79"/>
      <c r="DJ173" s="79"/>
      <c r="DK173" s="79"/>
      <c r="DL173" s="79"/>
      <c r="DM173" s="79"/>
      <c r="DN173" s="79"/>
      <c r="DO173" s="79"/>
      <c r="DP173" s="79"/>
      <c r="DQ173" s="79"/>
      <c r="DR173" s="79"/>
      <c r="DS173" s="79"/>
      <c r="DT173" s="79"/>
      <c r="DU173" s="79"/>
      <c r="DV173" s="79"/>
      <c r="DW173" s="79"/>
      <c r="DX173" s="79"/>
      <c r="DY173" s="79"/>
      <c r="DZ173" s="79"/>
      <c r="EA173" s="79"/>
      <c r="EB173" s="79"/>
      <c r="EC173" s="79"/>
      <c r="ED173" s="79"/>
      <c r="EE173" s="79"/>
      <c r="EF173" s="79"/>
      <c r="EG173" s="79"/>
      <c r="EH173" s="79"/>
      <c r="EI173" s="79"/>
      <c r="EJ173" s="79"/>
      <c r="EK173" s="79"/>
      <c r="EL173" s="79"/>
      <c r="EM173" s="79"/>
      <c r="EN173" s="79"/>
      <c r="EO173" s="79"/>
      <c r="EP173" s="79"/>
      <c r="EQ173" s="79"/>
      <c r="ER173" s="79"/>
      <c r="ES173" s="79"/>
      <c r="ET173" s="79"/>
      <c r="EU173" s="79"/>
      <c r="EV173" s="79"/>
      <c r="EW173" s="79"/>
      <c r="EX173" s="79"/>
      <c r="EY173" s="79"/>
      <c r="EZ173" s="79"/>
      <c r="FA173" s="79"/>
      <c r="FB173" s="79"/>
      <c r="FC173" s="79"/>
      <c r="FD173" s="79"/>
      <c r="FE173" s="79"/>
      <c r="FF173" s="79"/>
      <c r="FG173" s="79"/>
      <c r="FH173" s="79"/>
      <c r="FI173" s="79"/>
      <c r="FJ173" s="79"/>
      <c r="FK173" s="79"/>
      <c r="FL173" s="79"/>
      <c r="FM173" s="79"/>
      <c r="FN173" s="79"/>
      <c r="FO173" s="79"/>
      <c r="FP173" s="79"/>
      <c r="FQ173" s="79"/>
      <c r="FR173" s="79"/>
      <c r="FS173" s="79"/>
      <c r="FT173" s="79"/>
      <c r="FU173" s="79"/>
      <c r="FV173" s="79"/>
      <c r="FW173" s="79"/>
      <c r="FX173" s="79">
        <v>8</v>
      </c>
      <c r="FY173" s="79">
        <v>0</v>
      </c>
      <c r="FZ173" s="41"/>
      <c r="GA173" s="34"/>
      <c r="GB173" s="34"/>
    </row>
    <row r="174" spans="1:184" x14ac:dyDescent="0.25">
      <c r="A174" t="s">
        <v>186</v>
      </c>
      <c r="B174" t="s">
        <v>236</v>
      </c>
      <c r="C174" t="s">
        <v>2</v>
      </c>
      <c r="D174" t="s">
        <v>203</v>
      </c>
      <c r="E174" t="s">
        <v>205</v>
      </c>
      <c r="F174" t="s">
        <v>182</v>
      </c>
      <c r="G174" t="s">
        <v>1</v>
      </c>
      <c r="H174" s="79">
        <v>2520</v>
      </c>
      <c r="I174" s="79">
        <v>1.0128905773162842</v>
      </c>
      <c r="J174" s="79">
        <v>0.88745260238647461</v>
      </c>
      <c r="K174" s="79">
        <v>0.82505500316619873</v>
      </c>
      <c r="L174" s="79">
        <v>0.75768250226974487</v>
      </c>
      <c r="M174" s="79">
        <v>0.83842861652374268</v>
      </c>
      <c r="N174" s="79">
        <v>0.91718852519989014</v>
      </c>
      <c r="O174" s="79">
        <v>1.1652535200119019</v>
      </c>
      <c r="P174" s="79">
        <v>1.2800110578536987</v>
      </c>
      <c r="Q174" s="79">
        <v>1.1829894781112671</v>
      </c>
      <c r="R174" s="79">
        <v>1.1022043228149414</v>
      </c>
      <c r="S174" s="79">
        <v>1.1907327175140381</v>
      </c>
      <c r="T174" s="79">
        <v>1.2861672639846802</v>
      </c>
      <c r="U174" s="79">
        <v>1.2652838230133057</v>
      </c>
      <c r="V174" s="79">
        <v>1.3964260816574097</v>
      </c>
      <c r="W174" s="79">
        <v>1.3793526887893677</v>
      </c>
      <c r="X174" s="79">
        <v>1.5686730146408081</v>
      </c>
      <c r="Y174" s="79">
        <v>1.765504002571106</v>
      </c>
      <c r="Z174" s="79">
        <v>1.7352060079574585</v>
      </c>
      <c r="AA174" s="79">
        <v>1.8512972593307495</v>
      </c>
      <c r="AB174" s="79">
        <v>1.929355263710022</v>
      </c>
      <c r="AC174" s="79">
        <v>2.0234200954437256</v>
      </c>
      <c r="AD174" s="79">
        <v>1.8629708290100098</v>
      </c>
      <c r="AE174" s="79">
        <v>1.5814937353134155</v>
      </c>
      <c r="AF174" s="79">
        <v>1.2605413198471069</v>
      </c>
      <c r="AG174" s="79">
        <v>-0.45156192779541016</v>
      </c>
      <c r="AH174" s="79">
        <v>-0.52426564693450928</v>
      </c>
      <c r="AI174" s="79">
        <v>-0.34706702828407288</v>
      </c>
      <c r="AJ174" s="79">
        <v>-0.36180374026298523</v>
      </c>
      <c r="AK174" s="79">
        <v>-0.26583477854728699</v>
      </c>
      <c r="AL174" s="79">
        <v>-0.27880808711051941</v>
      </c>
      <c r="AM174" s="79">
        <v>-0.10325595736503601</v>
      </c>
      <c r="AN174" s="79">
        <v>-0.12061940878629684</v>
      </c>
      <c r="AO174" s="79">
        <v>-0.26295623183250427</v>
      </c>
      <c r="AP174" s="79">
        <v>-0.21764688193798065</v>
      </c>
      <c r="AQ174" s="79">
        <v>-7.5086303055286407E-2</v>
      </c>
      <c r="AR174" s="79">
        <v>3.2448116689920425E-2</v>
      </c>
      <c r="AS174" s="79">
        <v>2.171950601041317E-2</v>
      </c>
      <c r="AT174" s="79">
        <v>9.1941438615322113E-2</v>
      </c>
      <c r="AU174" s="79">
        <v>2.5923388078808784E-2</v>
      </c>
      <c r="AV174" s="79">
        <v>0.10528223961591721</v>
      </c>
      <c r="AW174" s="79">
        <v>0.21712888777256012</v>
      </c>
      <c r="AX174" s="79">
        <v>0.13438285887241364</v>
      </c>
      <c r="AY174" s="79">
        <v>9.5984973013401031E-2</v>
      </c>
      <c r="AZ174" s="79">
        <v>0.19633491337299347</v>
      </c>
      <c r="BA174" s="79">
        <v>-9.0044206008315086E-3</v>
      </c>
      <c r="BB174" s="79">
        <v>-0.17219351232051849</v>
      </c>
      <c r="BC174" s="79">
        <v>-7.709377259016037E-2</v>
      </c>
      <c r="BD174" s="79">
        <v>-0.14593669772148132</v>
      </c>
      <c r="BE174" s="79">
        <v>-0.29309761524200439</v>
      </c>
      <c r="BF174" s="79">
        <v>-0.37577718496322632</v>
      </c>
      <c r="BG174" s="79">
        <v>-0.22421906888484955</v>
      </c>
      <c r="BH174" s="79">
        <v>-0.25005486607551575</v>
      </c>
      <c r="BI174" s="79">
        <v>-0.15113319456577301</v>
      </c>
      <c r="BJ174" s="79">
        <v>-0.17154210805892944</v>
      </c>
      <c r="BK174" s="79">
        <v>5.816941149532795E-3</v>
      </c>
      <c r="BL174" s="79">
        <v>4.3315475340932608E-4</v>
      </c>
      <c r="BM174" s="79">
        <v>-0.12779565155506134</v>
      </c>
      <c r="BN174" s="79">
        <v>-9.7340330481529236E-2</v>
      </c>
      <c r="BO174" s="79">
        <v>5.5094137787818909E-2</v>
      </c>
      <c r="BP174" s="79">
        <v>0.16755379736423492</v>
      </c>
      <c r="BQ174" s="79">
        <v>0.14042758941650391</v>
      </c>
      <c r="BR174" s="79">
        <v>0.23460669815540314</v>
      </c>
      <c r="BS174" s="79">
        <v>0.15843571722507477</v>
      </c>
      <c r="BT174" s="79">
        <v>0.26405444741249084</v>
      </c>
      <c r="BU174" s="79">
        <v>0.36984914541244507</v>
      </c>
      <c r="BV174" s="79">
        <v>0.29538434743881226</v>
      </c>
      <c r="BW174" s="79">
        <v>0.25526177883148193</v>
      </c>
      <c r="BX174" s="79">
        <v>0.34286603331565857</v>
      </c>
      <c r="BY174" s="79">
        <v>0.14886762201786041</v>
      </c>
      <c r="BZ174" s="79">
        <v>-1.5316156670451164E-2</v>
      </c>
      <c r="CA174" s="79">
        <v>5.9906132519245148E-2</v>
      </c>
      <c r="CB174" s="79">
        <v>-3.0820662155747414E-2</v>
      </c>
      <c r="CC174" s="79">
        <v>-0.18334572017192841</v>
      </c>
      <c r="CD174" s="79">
        <v>-0.27293452620506287</v>
      </c>
      <c r="CE174" s="79">
        <v>-0.13913494348526001</v>
      </c>
      <c r="CF174" s="79">
        <v>-0.17265796661376953</v>
      </c>
      <c r="CG174" s="79">
        <v>-7.1691222488880157E-2</v>
      </c>
      <c r="CH174" s="79">
        <v>-9.7250014543533325E-2</v>
      </c>
      <c r="CI174" s="79">
        <v>8.1360496580600739E-2</v>
      </c>
      <c r="CJ174" s="79">
        <v>8.4273792803287506E-2</v>
      </c>
      <c r="CK174" s="79">
        <v>-3.4183844923973083E-2</v>
      </c>
      <c r="CL174" s="79">
        <v>-1.4016380533576012E-2</v>
      </c>
      <c r="CM174" s="79">
        <v>0.14525671303272247</v>
      </c>
      <c r="CN174" s="79">
        <v>0.26112759113311768</v>
      </c>
      <c r="CO174" s="79">
        <v>0.22264444828033447</v>
      </c>
      <c r="CP174" s="79">
        <v>0.33341622352600098</v>
      </c>
      <c r="CQ174" s="79">
        <v>0.25021335482597351</v>
      </c>
      <c r="CR174" s="79">
        <v>0.37401959300041199</v>
      </c>
      <c r="CS174" s="79">
        <v>0.4756227433681488</v>
      </c>
      <c r="CT174" s="79">
        <v>0.40689349174499512</v>
      </c>
      <c r="CU174" s="79">
        <v>0.36557641625404358</v>
      </c>
      <c r="CV174" s="79">
        <v>0.44435304403305054</v>
      </c>
      <c r="CW174" s="79">
        <v>0.25820931792259216</v>
      </c>
      <c r="CX174" s="79">
        <v>9.3336619436740875E-2</v>
      </c>
      <c r="CY174" s="79">
        <v>0.15479184687137604</v>
      </c>
      <c r="CZ174" s="79">
        <v>4.8908352851867676E-2</v>
      </c>
      <c r="DA174" s="79">
        <v>-7.3593825101852417E-2</v>
      </c>
      <c r="DB174" s="79">
        <v>-0.17009188234806061</v>
      </c>
      <c r="DC174" s="79">
        <v>-5.4050825536251068E-2</v>
      </c>
      <c r="DD174" s="79">
        <v>-9.5261052250862122E-2</v>
      </c>
      <c r="DE174" s="79">
        <v>7.7507523819804192E-3</v>
      </c>
      <c r="DF174" s="79">
        <v>-2.2957924753427505E-2</v>
      </c>
      <c r="DG174" s="79">
        <v>0.15690405666828156</v>
      </c>
      <c r="DH174" s="79">
        <v>0.16811442375183105</v>
      </c>
      <c r="DI174" s="79">
        <v>5.9427957981824875E-2</v>
      </c>
      <c r="DJ174" s="79">
        <v>6.9307565689086914E-2</v>
      </c>
      <c r="DK174" s="79">
        <v>0.23541928827762604</v>
      </c>
      <c r="DL174" s="79">
        <v>0.35470137000083923</v>
      </c>
      <c r="DM174" s="79">
        <v>0.30486130714416504</v>
      </c>
      <c r="DN174" s="79">
        <v>0.43222576379776001</v>
      </c>
      <c r="DO174" s="79">
        <v>0.34199097752571106</v>
      </c>
      <c r="DP174" s="79">
        <v>0.48398473858833313</v>
      </c>
      <c r="DQ174" s="79">
        <v>0.58139634132385254</v>
      </c>
      <c r="DR174" s="79">
        <v>0.51840263605117798</v>
      </c>
      <c r="DS174" s="79">
        <v>0.47589105367660522</v>
      </c>
      <c r="DT174" s="79">
        <v>0.54584002494812012</v>
      </c>
      <c r="DU174" s="79">
        <v>0.36755099892616272</v>
      </c>
      <c r="DV174" s="79">
        <v>0.20198939740657806</v>
      </c>
      <c r="DW174" s="79">
        <v>0.24967756867408752</v>
      </c>
      <c r="DX174" s="79">
        <v>0.12863737344741821</v>
      </c>
      <c r="DY174" s="79">
        <v>8.4870487451553345E-2</v>
      </c>
      <c r="DZ174" s="79">
        <v>-2.1603425964713097E-2</v>
      </c>
      <c r="EA174" s="79">
        <v>6.8797126412391663E-2</v>
      </c>
      <c r="EB174" s="79">
        <v>1.6487797722220421E-2</v>
      </c>
      <c r="EC174" s="79">
        <v>0.12245234847068787</v>
      </c>
      <c r="ED174" s="79">
        <v>8.4308050572872162E-2</v>
      </c>
      <c r="EE174" s="79">
        <v>0.26597693562507629</v>
      </c>
      <c r="EF174" s="79">
        <v>0.28916698694229126</v>
      </c>
      <c r="EG174" s="79">
        <v>0.19458852708339691</v>
      </c>
      <c r="EH174" s="79">
        <v>0.18961411714553833</v>
      </c>
      <c r="EI174" s="79">
        <v>0.36559972167015076</v>
      </c>
      <c r="EJ174" s="79">
        <v>0.48980706930160522</v>
      </c>
      <c r="EK174" s="79">
        <v>0.42356938123703003</v>
      </c>
      <c r="EL174" s="79">
        <v>0.57489103078842163</v>
      </c>
      <c r="EM174" s="79">
        <v>0.47450330853462219</v>
      </c>
      <c r="EN174" s="79">
        <v>0.64275693893432617</v>
      </c>
      <c r="EO174" s="79">
        <v>0.73411661386489868</v>
      </c>
      <c r="EP174" s="79">
        <v>0.67940413951873779</v>
      </c>
      <c r="EQ174" s="79">
        <v>0.63516783714294434</v>
      </c>
      <c r="ER174" s="79">
        <v>0.6923711895942688</v>
      </c>
      <c r="ES174" s="79">
        <v>0.52542304992675781</v>
      </c>
      <c r="ET174" s="79">
        <v>0.35886675119400024</v>
      </c>
      <c r="EU174" s="79">
        <v>0.38667747378349304</v>
      </c>
      <c r="EV174" s="79">
        <v>0.24375340342521667</v>
      </c>
      <c r="EW174" s="79">
        <v>64.242019653320313</v>
      </c>
      <c r="EX174" s="79">
        <v>63.076175689697266</v>
      </c>
      <c r="EY174" s="79">
        <v>61.568294525146484</v>
      </c>
      <c r="EZ174" s="79">
        <v>60.129096984863281</v>
      </c>
      <c r="FA174" s="79">
        <v>59.244522094726563</v>
      </c>
      <c r="FB174" s="79">
        <v>58.727249145507813</v>
      </c>
      <c r="FC174" s="79">
        <v>57.631893157958984</v>
      </c>
      <c r="FD174" s="79">
        <v>61.956382751464844</v>
      </c>
      <c r="FE174" s="79">
        <v>68.74908447265625</v>
      </c>
      <c r="FF174" s="79">
        <v>74.197608947753906</v>
      </c>
      <c r="FG174" s="79">
        <v>78.373619079589844</v>
      </c>
      <c r="FH174" s="79">
        <v>81.69537353515625</v>
      </c>
      <c r="FI174" s="79">
        <v>85.668006896972656</v>
      </c>
      <c r="FJ174" s="79">
        <v>87.605751037597656</v>
      </c>
      <c r="FK174" s="79">
        <v>88.418670654296875</v>
      </c>
      <c r="FL174" s="79">
        <v>87.826240539550781</v>
      </c>
      <c r="FM174" s="79">
        <v>85.714439392089844</v>
      </c>
      <c r="FN174" s="79">
        <v>80.547142028808594</v>
      </c>
      <c r="FO174" s="79">
        <v>74.746429443359375</v>
      </c>
      <c r="FP174" s="79">
        <v>68.451431274414063</v>
      </c>
      <c r="FQ174" s="79">
        <v>63.674537658691406</v>
      </c>
      <c r="FR174" s="79">
        <v>61.096279144287109</v>
      </c>
      <c r="FS174" s="79">
        <v>59.043994903564453</v>
      </c>
      <c r="FT174" s="79">
        <v>57.995491027832031</v>
      </c>
      <c r="FU174" s="79">
        <v>6.4688660204410553E-2</v>
      </c>
      <c r="FV174" s="79">
        <v>0.12044540792703629</v>
      </c>
      <c r="FW174" s="79">
        <v>6.48341104388237E-2</v>
      </c>
      <c r="FX174" s="79">
        <v>270</v>
      </c>
      <c r="FY174" s="79">
        <v>1</v>
      </c>
      <c r="FZ174" s="41"/>
      <c r="GA174" s="34"/>
      <c r="GB174" s="34"/>
    </row>
    <row r="175" spans="1:184" x14ac:dyDescent="0.25">
      <c r="A175" t="s">
        <v>186</v>
      </c>
      <c r="B175" t="s">
        <v>236</v>
      </c>
      <c r="C175" t="s">
        <v>2</v>
      </c>
      <c r="D175" t="s">
        <v>203</v>
      </c>
      <c r="E175" t="s">
        <v>205</v>
      </c>
      <c r="F175" t="s">
        <v>183</v>
      </c>
      <c r="G175" t="s">
        <v>1</v>
      </c>
      <c r="H175" s="79">
        <v>2192</v>
      </c>
      <c r="I175" s="79">
        <v>1.2052879333496094</v>
      </c>
      <c r="J175" s="79">
        <v>1.1673345565795898</v>
      </c>
      <c r="K175" s="79">
        <v>1.0146286487579346</v>
      </c>
      <c r="L175" s="79">
        <v>0.98901188373565674</v>
      </c>
      <c r="M175" s="79">
        <v>1.0639649629592896</v>
      </c>
      <c r="N175" s="79">
        <v>1.1210681200027466</v>
      </c>
      <c r="O175" s="79">
        <v>1.3636430501937866</v>
      </c>
      <c r="P175" s="79">
        <v>1.5191779136657715</v>
      </c>
      <c r="Q175" s="79">
        <v>1.1375553607940674</v>
      </c>
      <c r="R175" s="79">
        <v>1.1296093463897705</v>
      </c>
      <c r="S175" s="79">
        <v>1.1511675119400024</v>
      </c>
      <c r="T175" s="79">
        <v>1.213281512260437</v>
      </c>
      <c r="U175" s="79">
        <v>1.222931981086731</v>
      </c>
      <c r="V175" s="79">
        <v>1.3024789094924927</v>
      </c>
      <c r="W175" s="79">
        <v>1.5541342496871948</v>
      </c>
      <c r="X175" s="79">
        <v>1.4390304088592529</v>
      </c>
      <c r="Y175" s="79">
        <v>1.5597156286239624</v>
      </c>
      <c r="Z175" s="79">
        <v>1.8445372581481934</v>
      </c>
      <c r="AA175" s="79">
        <v>1.8203275203704834</v>
      </c>
      <c r="AB175" s="79">
        <v>2.1628673076629639</v>
      </c>
      <c r="AC175" s="79">
        <v>2.3106231689453125</v>
      </c>
      <c r="AD175" s="79">
        <v>2.1842591762542725</v>
      </c>
      <c r="AE175" s="79">
        <v>1.6689088344573975</v>
      </c>
      <c r="AF175" s="79">
        <v>1.4567618370056152</v>
      </c>
      <c r="AG175" s="79">
        <v>-0.1320623904466629</v>
      </c>
      <c r="AH175" s="79">
        <v>3.9050839841365814E-2</v>
      </c>
      <c r="AI175" s="79">
        <v>1.0482307523488998E-2</v>
      </c>
      <c r="AJ175" s="79">
        <v>1.1830419301986694E-2</v>
      </c>
      <c r="AK175" s="79">
        <v>4.3056424707174301E-2</v>
      </c>
      <c r="AL175" s="79">
        <v>-0.12656958401203156</v>
      </c>
      <c r="AM175" s="79">
        <v>-0.26706039905548096</v>
      </c>
      <c r="AN175" s="79">
        <v>-6.9463074207305908E-2</v>
      </c>
      <c r="AO175" s="79">
        <v>-0.23600123822689056</v>
      </c>
      <c r="AP175" s="79">
        <v>-0.75487381219863892</v>
      </c>
      <c r="AQ175" s="79">
        <v>-0.56946229934692383</v>
      </c>
      <c r="AR175" s="79">
        <v>-0.31744033098220825</v>
      </c>
      <c r="AS175" s="79">
        <v>-0.4638839066028595</v>
      </c>
      <c r="AT175" s="79">
        <v>-0.41962885856628418</v>
      </c>
      <c r="AU175" s="79">
        <v>-0.20974797010421753</v>
      </c>
      <c r="AV175" s="79">
        <v>-0.36311858892440796</v>
      </c>
      <c r="AW175" s="79">
        <v>-0.34618756175041199</v>
      </c>
      <c r="AX175" s="79">
        <v>-0.15056370198726654</v>
      </c>
      <c r="AY175" s="79">
        <v>-0.10539638996124268</v>
      </c>
      <c r="AZ175" s="79">
        <v>-0.11379387229681015</v>
      </c>
      <c r="BA175" s="79">
        <v>-0.34875321388244629</v>
      </c>
      <c r="BB175" s="79">
        <v>-0.25847741961479187</v>
      </c>
      <c r="BC175" s="79">
        <v>-0.44199180603027344</v>
      </c>
      <c r="BD175" s="79">
        <v>-0.30692309141159058</v>
      </c>
      <c r="BE175" s="79">
        <v>1.8910041078925133E-2</v>
      </c>
      <c r="BF175" s="79">
        <v>0.17104524374008179</v>
      </c>
      <c r="BG175" s="79">
        <v>0.13024179637432098</v>
      </c>
      <c r="BH175" s="79">
        <v>0.12809808552265167</v>
      </c>
      <c r="BI175" s="79">
        <v>0.16477203369140625</v>
      </c>
      <c r="BJ175" s="79">
        <v>1.1703518219292164E-2</v>
      </c>
      <c r="BK175" s="79">
        <v>-0.13393653929233551</v>
      </c>
      <c r="BL175" s="79">
        <v>0.10500090569257736</v>
      </c>
      <c r="BM175" s="79">
        <v>-8.4110304713249207E-2</v>
      </c>
      <c r="BN175" s="79">
        <v>-0.54401469230651855</v>
      </c>
      <c r="BO175" s="79">
        <v>-0.37099647521972656</v>
      </c>
      <c r="BP175" s="79">
        <v>-0.15886509418487549</v>
      </c>
      <c r="BQ175" s="79">
        <v>-0.28714671730995178</v>
      </c>
      <c r="BR175" s="79">
        <v>-0.212646484375</v>
      </c>
      <c r="BS175" s="79">
        <v>-1.0358558036386967E-2</v>
      </c>
      <c r="BT175" s="79">
        <v>-0.14982594549655914</v>
      </c>
      <c r="BU175" s="79">
        <v>-0.14258447289466858</v>
      </c>
      <c r="BV175" s="79">
        <v>4.9760047346353531E-2</v>
      </c>
      <c r="BW175" s="79">
        <v>9.7259514033794403E-2</v>
      </c>
      <c r="BX175" s="79">
        <v>0.1295781284570694</v>
      </c>
      <c r="BY175" s="79">
        <v>-5.6481905281543732E-2</v>
      </c>
      <c r="BZ175" s="79">
        <v>6.033722311258316E-3</v>
      </c>
      <c r="CA175" s="79">
        <v>-0.22090402245521545</v>
      </c>
      <c r="CB175" s="79">
        <v>-9.9092774093151093E-2</v>
      </c>
      <c r="CC175" s="79">
        <v>0.12347308546304703</v>
      </c>
      <c r="CD175" s="79">
        <v>0.26246416568756104</v>
      </c>
      <c r="CE175" s="79">
        <v>0.2131868451833725</v>
      </c>
      <c r="CF175" s="79">
        <v>0.20862472057342529</v>
      </c>
      <c r="CG175" s="79">
        <v>0.24907189607620239</v>
      </c>
      <c r="CH175" s="79">
        <v>0.1074710488319397</v>
      </c>
      <c r="CI175" s="79">
        <v>-4.1735373437404633E-2</v>
      </c>
      <c r="CJ175" s="79">
        <v>0.22583413124084473</v>
      </c>
      <c r="CK175" s="79">
        <v>2.1088901907205582E-2</v>
      </c>
      <c r="CL175" s="79">
        <v>-0.39797428250312805</v>
      </c>
      <c r="CM175" s="79">
        <v>-0.23353961110115051</v>
      </c>
      <c r="CN175" s="79">
        <v>-4.9036368727684021E-2</v>
      </c>
      <c r="CO175" s="79">
        <v>-0.16473905742168427</v>
      </c>
      <c r="CP175" s="79">
        <v>-6.9291137158870697E-2</v>
      </c>
      <c r="CQ175" s="79">
        <v>0.12773793935775757</v>
      </c>
      <c r="CR175" s="79">
        <v>-2.1001014392822981E-3</v>
      </c>
      <c r="CS175" s="79">
        <v>-1.5695953043177724E-3</v>
      </c>
      <c r="CT175" s="79">
        <v>0.18850366771221161</v>
      </c>
      <c r="CU175" s="79">
        <v>0.23761837184429169</v>
      </c>
      <c r="CV175" s="79">
        <v>0.29813683032989502</v>
      </c>
      <c r="CW175" s="79">
        <v>0.14594431221485138</v>
      </c>
      <c r="CX175" s="79">
        <v>0.18923333287239075</v>
      </c>
      <c r="CY175" s="79">
        <v>-6.7779295146465302E-2</v>
      </c>
      <c r="CZ175" s="79">
        <v>4.484986886382103E-2</v>
      </c>
      <c r="DA175" s="79">
        <v>0.22803613543510437</v>
      </c>
      <c r="DB175" s="79">
        <v>0.35388308763504028</v>
      </c>
      <c r="DC175" s="79">
        <v>0.29613190889358521</v>
      </c>
      <c r="DD175" s="79">
        <v>0.28915134072303772</v>
      </c>
      <c r="DE175" s="79">
        <v>0.33337175846099854</v>
      </c>
      <c r="DF175" s="79">
        <v>0.20323857665061951</v>
      </c>
      <c r="DG175" s="79">
        <v>5.0465796142816544E-2</v>
      </c>
      <c r="DH175" s="79">
        <v>0.34666734933853149</v>
      </c>
      <c r="DI175" s="79">
        <v>0.12628810107707977</v>
      </c>
      <c r="DJ175" s="79">
        <v>-0.25193390250205994</v>
      </c>
      <c r="DK175" s="79">
        <v>-9.608275443315506E-2</v>
      </c>
      <c r="DL175" s="79">
        <v>6.0792356729507446E-2</v>
      </c>
      <c r="DM175" s="79">
        <v>-4.2331404983997345E-2</v>
      </c>
      <c r="DN175" s="79">
        <v>7.4064217507839203E-2</v>
      </c>
      <c r="DO175" s="79">
        <v>0.26583445072174072</v>
      </c>
      <c r="DP175" s="79">
        <v>0.14562574028968811</v>
      </c>
      <c r="DQ175" s="79">
        <v>0.13944528996944427</v>
      </c>
      <c r="DR175" s="79">
        <v>0.32724729180335999</v>
      </c>
      <c r="DS175" s="79">
        <v>0.37797722220420837</v>
      </c>
      <c r="DT175" s="79">
        <v>0.46669554710388184</v>
      </c>
      <c r="DU175" s="79">
        <v>0.34837052226066589</v>
      </c>
      <c r="DV175" s="79">
        <v>0.37243294715881348</v>
      </c>
      <c r="DW175" s="79">
        <v>8.5345432162284851E-2</v>
      </c>
      <c r="DX175" s="79">
        <v>0.18879251182079315</v>
      </c>
      <c r="DY175" s="79">
        <v>0.37900856137275696</v>
      </c>
      <c r="DZ175" s="79">
        <v>0.48587748408317566</v>
      </c>
      <c r="EA175" s="79">
        <v>0.4158913791179657</v>
      </c>
      <c r="EB175" s="79">
        <v>0.40541902184486389</v>
      </c>
      <c r="EC175" s="79">
        <v>0.45508736371994019</v>
      </c>
      <c r="ED175" s="79">
        <v>0.34151169657707214</v>
      </c>
      <c r="EE175" s="79">
        <v>0.1835896372795105</v>
      </c>
      <c r="EF175" s="79">
        <v>0.52113133668899536</v>
      </c>
      <c r="EG175" s="79">
        <v>0.27817904949188232</v>
      </c>
      <c r="EH175" s="79">
        <v>-4.1074763983488083E-2</v>
      </c>
      <c r="EI175" s="79">
        <v>0.10238310694694519</v>
      </c>
      <c r="EJ175" s="79">
        <v>0.21936759352684021</v>
      </c>
      <c r="EK175" s="79">
        <v>0.13440580666065216</v>
      </c>
      <c r="EL175" s="79">
        <v>0.28104656934738159</v>
      </c>
      <c r="EM175" s="79">
        <v>0.46522384881973267</v>
      </c>
      <c r="EN175" s="79">
        <v>0.35891839861869812</v>
      </c>
      <c r="EO175" s="79">
        <v>0.34304836392402649</v>
      </c>
      <c r="EP175" s="79">
        <v>0.52757102251052856</v>
      </c>
      <c r="EQ175" s="79">
        <v>0.58063316345214844</v>
      </c>
      <c r="ER175" s="79">
        <v>0.7100675106048584</v>
      </c>
      <c r="ES175" s="79">
        <v>0.64064180850982666</v>
      </c>
      <c r="ET175" s="79">
        <v>0.63694405555725098</v>
      </c>
      <c r="EU175" s="79">
        <v>0.30643320083618164</v>
      </c>
      <c r="EV175" s="79">
        <v>0.39662280678749084</v>
      </c>
      <c r="EW175" s="79">
        <v>64.750259399414063</v>
      </c>
      <c r="EX175" s="79">
        <v>62.761165618896484</v>
      </c>
      <c r="EY175" s="79">
        <v>61.868129730224609</v>
      </c>
      <c r="EZ175" s="79">
        <v>61.426780700683594</v>
      </c>
      <c r="FA175" s="79">
        <v>61.070476531982422</v>
      </c>
      <c r="FB175" s="79">
        <v>59.702007293701172</v>
      </c>
      <c r="FC175" s="79">
        <v>60.236518859863281</v>
      </c>
      <c r="FD175" s="79">
        <v>64.614936828613281</v>
      </c>
      <c r="FE175" s="79">
        <v>69.391128540039063</v>
      </c>
      <c r="FF175" s="79">
        <v>74.343513488769531</v>
      </c>
      <c r="FG175" s="79">
        <v>78.210235595703125</v>
      </c>
      <c r="FH175" s="79">
        <v>81.641448974609375</v>
      </c>
      <c r="FI175" s="79">
        <v>84.341056823730469</v>
      </c>
      <c r="FJ175" s="79">
        <v>85.681488037109375</v>
      </c>
      <c r="FK175" s="79">
        <v>85.952064514160156</v>
      </c>
      <c r="FL175" s="79">
        <v>86.367240905761719</v>
      </c>
      <c r="FM175" s="79">
        <v>85.08782958984375</v>
      </c>
      <c r="FN175" s="79">
        <v>83.263008117675781</v>
      </c>
      <c r="FO175" s="79">
        <v>81.840858459472656</v>
      </c>
      <c r="FP175" s="79">
        <v>76.391914367675781</v>
      </c>
      <c r="FQ175" s="79">
        <v>72.436553955078125</v>
      </c>
      <c r="FR175" s="79">
        <v>70.018241882324219</v>
      </c>
      <c r="FS175" s="79">
        <v>67.969444274902344</v>
      </c>
      <c r="FT175" s="79">
        <v>66.606025695800781</v>
      </c>
      <c r="FU175" s="79">
        <v>8.488156646490097E-2</v>
      </c>
      <c r="FV175" s="79">
        <v>0.15501902997493744</v>
      </c>
      <c r="FW175" s="79">
        <v>8.4908619523048401E-2</v>
      </c>
      <c r="FX175" s="79">
        <v>170</v>
      </c>
      <c r="FY175" s="79">
        <v>1</v>
      </c>
      <c r="FZ175" s="41"/>
      <c r="GA175" s="34"/>
      <c r="GB175" s="34"/>
    </row>
    <row r="176" spans="1:184" x14ac:dyDescent="0.25">
      <c r="A176" t="s">
        <v>186</v>
      </c>
      <c r="B176" t="s">
        <v>236</v>
      </c>
      <c r="C176" t="s">
        <v>2</v>
      </c>
      <c r="D176" t="s">
        <v>203</v>
      </c>
      <c r="E176" t="s">
        <v>205</v>
      </c>
      <c r="F176" t="s">
        <v>184</v>
      </c>
      <c r="G176" t="s">
        <v>1</v>
      </c>
      <c r="H176" s="79">
        <v>1329</v>
      </c>
      <c r="I176" s="79">
        <v>0.62943822145462036</v>
      </c>
      <c r="J176" s="79">
        <v>0.59172874689102173</v>
      </c>
      <c r="K176" s="79">
        <v>0.49027401208877563</v>
      </c>
      <c r="L176" s="79">
        <v>0.50317472219467163</v>
      </c>
      <c r="M176" s="79">
        <v>0.5181235671043396</v>
      </c>
      <c r="N176" s="79">
        <v>0.45659592747688293</v>
      </c>
      <c r="O176" s="79">
        <v>0.60849356651306152</v>
      </c>
      <c r="P176" s="79">
        <v>0.98255610466003418</v>
      </c>
      <c r="Q176" s="79">
        <v>0.82272309064865112</v>
      </c>
      <c r="R176" s="79">
        <v>1.0602041482925415</v>
      </c>
      <c r="S176" s="79">
        <v>0.8829377293586731</v>
      </c>
      <c r="T176" s="79">
        <v>0.89537304639816284</v>
      </c>
      <c r="U176" s="79">
        <v>0.89492571353912354</v>
      </c>
      <c r="V176" s="79">
        <v>0.938812255859375</v>
      </c>
      <c r="W176" s="79">
        <v>1.0020657777786255</v>
      </c>
      <c r="X176" s="79">
        <v>1.088556170463562</v>
      </c>
      <c r="Y176" s="79">
        <v>1.167759895324707</v>
      </c>
      <c r="Z176" s="79">
        <v>1.4721812009811401</v>
      </c>
      <c r="AA176" s="79">
        <v>1.4802918434143066</v>
      </c>
      <c r="AB176" s="79">
        <v>1.5261019468307495</v>
      </c>
      <c r="AC176" s="79">
        <v>1.689754843711853</v>
      </c>
      <c r="AD176" s="79">
        <v>1.3853632211685181</v>
      </c>
      <c r="AE176" s="79">
        <v>1.261616587638855</v>
      </c>
      <c r="AF176" s="79">
        <v>0.89057379961013794</v>
      </c>
      <c r="AG176" s="79">
        <v>-0.16733166575431824</v>
      </c>
      <c r="AH176" s="79">
        <v>-1.1745598167181015E-2</v>
      </c>
      <c r="AI176" s="79">
        <v>-0.1246861070394516</v>
      </c>
      <c r="AJ176" s="79">
        <v>-4.4996138662099838E-2</v>
      </c>
      <c r="AK176" s="79">
        <v>-2.7026092633605003E-2</v>
      </c>
      <c r="AL176" s="79">
        <v>-0.33617246150970459</v>
      </c>
      <c r="AM176" s="79">
        <v>-0.31357550621032715</v>
      </c>
      <c r="AN176" s="79">
        <v>-0.18295753002166748</v>
      </c>
      <c r="AO176" s="79">
        <v>-0.19294421374797821</v>
      </c>
      <c r="AP176" s="79">
        <v>-6.7460600985214114E-4</v>
      </c>
      <c r="AQ176" s="79">
        <v>-0.2681766152381897</v>
      </c>
      <c r="AR176" s="79">
        <v>-0.126689612865448</v>
      </c>
      <c r="AS176" s="79">
        <v>4.4102244079113007E-2</v>
      </c>
      <c r="AT176" s="79">
        <v>2.7979767764918506E-4</v>
      </c>
      <c r="AU176" s="79">
        <v>-2.7593240141868591E-2</v>
      </c>
      <c r="AV176" s="79">
        <v>-8.2249715924263E-3</v>
      </c>
      <c r="AW176" s="79">
        <v>0.14014637470245361</v>
      </c>
      <c r="AX176" s="79">
        <v>8.5272908210754395E-2</v>
      </c>
      <c r="AY176" s="79">
        <v>-8.1477634608745575E-2</v>
      </c>
      <c r="AZ176" s="79">
        <v>-0.16954623162746429</v>
      </c>
      <c r="BA176" s="79">
        <v>-0.37949696183204651</v>
      </c>
      <c r="BB176" s="79">
        <v>-0.34833043813705444</v>
      </c>
      <c r="BC176" s="79">
        <v>-0.20257663726806641</v>
      </c>
      <c r="BD176" s="79">
        <v>-0.26655694842338562</v>
      </c>
      <c r="BE176" s="79">
        <v>-8.1897206604480743E-2</v>
      </c>
      <c r="BF176" s="79">
        <v>6.864706426858902E-2</v>
      </c>
      <c r="BG176" s="79">
        <v>-5.139647051692009E-2</v>
      </c>
      <c r="BH176" s="79">
        <v>1.419645082205534E-2</v>
      </c>
      <c r="BI176" s="79">
        <v>4.4088579714298248E-2</v>
      </c>
      <c r="BJ176" s="79">
        <v>-0.21813532710075378</v>
      </c>
      <c r="BK176" s="79">
        <v>-0.21891187131404877</v>
      </c>
      <c r="BL176" s="79">
        <v>-6.3828043639659882E-2</v>
      </c>
      <c r="BM176" s="79">
        <v>-7.2374217212200165E-2</v>
      </c>
      <c r="BN176" s="79">
        <v>0.16565783321857452</v>
      </c>
      <c r="BO176" s="79">
        <v>-9.5587879419326782E-2</v>
      </c>
      <c r="BP176" s="79">
        <v>2.9063651338219643E-2</v>
      </c>
      <c r="BQ176" s="79">
        <v>0.15823553502559662</v>
      </c>
      <c r="BR176" s="79">
        <v>0.12693575024604797</v>
      </c>
      <c r="BS176" s="79">
        <v>0.110988549888134</v>
      </c>
      <c r="BT176" s="79">
        <v>0.12307143211364746</v>
      </c>
      <c r="BU176" s="79">
        <v>0.27643808722496033</v>
      </c>
      <c r="BV176" s="79">
        <v>0.24842727184295654</v>
      </c>
      <c r="BW176" s="79">
        <v>0.1021859273314476</v>
      </c>
      <c r="BX176" s="79">
        <v>-2.785935066640377E-3</v>
      </c>
      <c r="BY176" s="79">
        <v>-0.16159163415431976</v>
      </c>
      <c r="BZ176" s="79">
        <v>-0.17893277108669281</v>
      </c>
      <c r="CA176" s="79">
        <v>-3.67848239839077E-2</v>
      </c>
      <c r="CB176" s="79">
        <v>-0.14472965896129608</v>
      </c>
      <c r="CC176" s="79">
        <v>-2.2725570946931839E-2</v>
      </c>
      <c r="CD176" s="79">
        <v>0.12432677298784256</v>
      </c>
      <c r="CE176" s="79">
        <v>-6.3629529904574156E-4</v>
      </c>
      <c r="CF176" s="79">
        <v>5.5193059146404266E-2</v>
      </c>
      <c r="CG176" s="79">
        <v>9.3342386186122894E-2</v>
      </c>
      <c r="CH176" s="79">
        <v>-0.13638316094875336</v>
      </c>
      <c r="CI176" s="79">
        <v>-0.15334811806678772</v>
      </c>
      <c r="CJ176" s="79">
        <v>1.8680669367313385E-2</v>
      </c>
      <c r="CK176" s="79">
        <v>1.1132192797958851E-2</v>
      </c>
      <c r="CL176" s="79">
        <v>0.28085917234420776</v>
      </c>
      <c r="CM176" s="79">
        <v>2.3946540430188179E-2</v>
      </c>
      <c r="CN176" s="79">
        <v>0.13693788647651672</v>
      </c>
      <c r="CO176" s="79">
        <v>0.23728390038013458</v>
      </c>
      <c r="CP176" s="79">
        <v>0.21465727686882019</v>
      </c>
      <c r="CQ176" s="79">
        <v>0.20696987211704254</v>
      </c>
      <c r="CR176" s="79">
        <v>0.21400691568851471</v>
      </c>
      <c r="CS176" s="79">
        <v>0.37083330750465393</v>
      </c>
      <c r="CT176" s="79">
        <v>0.36142748594284058</v>
      </c>
      <c r="CU176" s="79">
        <v>0.22939075529575348</v>
      </c>
      <c r="CV176" s="79">
        <v>0.11271173506975174</v>
      </c>
      <c r="CW176" s="79">
        <v>-1.0671058669686317E-2</v>
      </c>
      <c r="CX176" s="79">
        <v>-6.1608467251062393E-2</v>
      </c>
      <c r="CY176" s="79">
        <v>7.8042082488536835E-2</v>
      </c>
      <c r="CZ176" s="79">
        <v>-6.0352463275194168E-2</v>
      </c>
      <c r="DA176" s="79">
        <v>3.6446068435907364E-2</v>
      </c>
      <c r="DB176" s="79">
        <v>0.1800064891576767</v>
      </c>
      <c r="DC176" s="79">
        <v>5.0123881548643112E-2</v>
      </c>
      <c r="DD176" s="79">
        <v>9.6189670264720917E-2</v>
      </c>
      <c r="DE176" s="79">
        <v>0.14259618520736694</v>
      </c>
      <c r="DF176" s="79">
        <v>-5.463099479675293E-2</v>
      </c>
      <c r="DG176" s="79">
        <v>-8.7784364819526672E-2</v>
      </c>
      <c r="DH176" s="79">
        <v>0.10118938237428665</v>
      </c>
      <c r="DI176" s="79">
        <v>9.4638608396053314E-2</v>
      </c>
      <c r="DJ176" s="79">
        <v>0.3960605263710022</v>
      </c>
      <c r="DK176" s="79">
        <v>0.14348095655441284</v>
      </c>
      <c r="DL176" s="79">
        <v>0.24481211602687836</v>
      </c>
      <c r="DM176" s="79">
        <v>0.31633228063583374</v>
      </c>
      <c r="DN176" s="79">
        <v>0.30237880349159241</v>
      </c>
      <c r="DO176" s="79">
        <v>0.30295118689537048</v>
      </c>
      <c r="DP176" s="79">
        <v>0.30494239926338196</v>
      </c>
      <c r="DQ176" s="79">
        <v>0.46522852778434753</v>
      </c>
      <c r="DR176" s="79">
        <v>0.47442770004272461</v>
      </c>
      <c r="DS176" s="79">
        <v>0.35659557580947876</v>
      </c>
      <c r="DT176" s="79">
        <v>0.22820940613746643</v>
      </c>
      <c r="DU176" s="79">
        <v>0.14024950563907623</v>
      </c>
      <c r="DV176" s="79">
        <v>5.5715840309858322E-2</v>
      </c>
      <c r="DW176" s="79">
        <v>0.19286899268627167</v>
      </c>
      <c r="DX176" s="79">
        <v>2.4024737998843193E-2</v>
      </c>
      <c r="DY176" s="79">
        <v>0.12188051640987396</v>
      </c>
      <c r="DZ176" s="79">
        <v>0.26039913296699524</v>
      </c>
      <c r="EA176" s="79">
        <v>0.12341351062059402</v>
      </c>
      <c r="EB176" s="79">
        <v>0.15538226068019867</v>
      </c>
      <c r="EC176" s="79">
        <v>0.21371085941791534</v>
      </c>
      <c r="ED176" s="79">
        <v>6.3406147062778473E-2</v>
      </c>
      <c r="EE176" s="79">
        <v>6.8792845122516155E-3</v>
      </c>
      <c r="EF176" s="79">
        <v>0.22031886875629425</v>
      </c>
      <c r="EG176" s="79">
        <v>0.21520860493183136</v>
      </c>
      <c r="EH176" s="79">
        <v>0.5623929500579834</v>
      </c>
      <c r="EI176" s="79">
        <v>0.31606969237327576</v>
      </c>
      <c r="EJ176" s="79">
        <v>0.40056538581848145</v>
      </c>
      <c r="EK176" s="79">
        <v>0.43046554923057556</v>
      </c>
      <c r="EL176" s="79">
        <v>0.4290347695350647</v>
      </c>
      <c r="EM176" s="79">
        <v>0.44153296947479248</v>
      </c>
      <c r="EN176" s="79">
        <v>0.43623879551887512</v>
      </c>
      <c r="EO176" s="79">
        <v>0.60152024030685425</v>
      </c>
      <c r="EP176" s="79">
        <v>0.63758206367492676</v>
      </c>
      <c r="EQ176" s="79">
        <v>0.54025912284851074</v>
      </c>
      <c r="ER176" s="79">
        <v>0.39496970176696777</v>
      </c>
      <c r="ES176" s="79">
        <v>0.35815483331680298</v>
      </c>
      <c r="ET176" s="79">
        <v>0.22511351108551025</v>
      </c>
      <c r="EU176" s="79">
        <v>0.35866081714630127</v>
      </c>
      <c r="EV176" s="79">
        <v>0.14585201442241669</v>
      </c>
      <c r="EW176" s="79">
        <v>63.994998931884766</v>
      </c>
      <c r="EX176" s="79">
        <v>62.015903472900391</v>
      </c>
      <c r="EY176" s="79">
        <v>61.612098693847656</v>
      </c>
      <c r="EZ176" s="79">
        <v>60.926422119140625</v>
      </c>
      <c r="FA176" s="79">
        <v>60.509445190429688</v>
      </c>
      <c r="FB176" s="79">
        <v>58.943096160888672</v>
      </c>
      <c r="FC176" s="79">
        <v>58.833412170410156</v>
      </c>
      <c r="FD176" s="79">
        <v>63.896663665771484</v>
      </c>
      <c r="FE176" s="79">
        <v>71.011772155761719</v>
      </c>
      <c r="FF176" s="79">
        <v>75.06976318359375</v>
      </c>
      <c r="FG176" s="79">
        <v>78.102241516113281</v>
      </c>
      <c r="FH176" s="79">
        <v>81.125503540039063</v>
      </c>
      <c r="FI176" s="79">
        <v>82.978706359863281</v>
      </c>
      <c r="FJ176" s="79">
        <v>85.193984985351563</v>
      </c>
      <c r="FK176" s="79">
        <v>86.834678649902344</v>
      </c>
      <c r="FL176" s="79">
        <v>88.102462768554688</v>
      </c>
      <c r="FM176" s="79">
        <v>87.53155517578125</v>
      </c>
      <c r="FN176" s="79">
        <v>87.170249938964844</v>
      </c>
      <c r="FO176" s="79">
        <v>85.343414306640625</v>
      </c>
      <c r="FP176" s="79">
        <v>78.593482971191406</v>
      </c>
      <c r="FQ176" s="79">
        <v>74.191322326660156</v>
      </c>
      <c r="FR176" s="79">
        <v>72.024238586425781</v>
      </c>
      <c r="FS176" s="79">
        <v>70.263862609863281</v>
      </c>
      <c r="FT176" s="79">
        <v>68.308433532714844</v>
      </c>
      <c r="FU176" s="79">
        <v>5.904819443821907E-2</v>
      </c>
      <c r="FV176" s="79">
        <v>0.11091890931129456</v>
      </c>
      <c r="FW176" s="79">
        <v>5.6944612413644791E-2</v>
      </c>
      <c r="FX176" s="79">
        <v>113</v>
      </c>
      <c r="FY176" s="79">
        <v>1</v>
      </c>
      <c r="FZ176" s="41"/>
      <c r="GA176" s="34"/>
      <c r="GB176" s="34"/>
    </row>
    <row r="177" spans="1:184" x14ac:dyDescent="0.25">
      <c r="A177" t="s">
        <v>186</v>
      </c>
      <c r="B177" t="s">
        <v>236</v>
      </c>
      <c r="C177" t="s">
        <v>2</v>
      </c>
      <c r="D177" t="s">
        <v>203</v>
      </c>
      <c r="E177" t="s">
        <v>205</v>
      </c>
      <c r="F177" t="s">
        <v>185</v>
      </c>
      <c r="G177" t="s">
        <v>1</v>
      </c>
      <c r="H177" s="79">
        <v>548</v>
      </c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  <c r="AP177" s="79"/>
      <c r="AQ177" s="79"/>
      <c r="AR177" s="79"/>
      <c r="AS177" s="79"/>
      <c r="AT177" s="79"/>
      <c r="AU177" s="79"/>
      <c r="AV177" s="79"/>
      <c r="AW177" s="79"/>
      <c r="AX177" s="79"/>
      <c r="AY177" s="79"/>
      <c r="AZ177" s="79"/>
      <c r="BA177" s="79"/>
      <c r="BB177" s="79"/>
      <c r="BC177" s="79"/>
      <c r="BD177" s="79"/>
      <c r="BE177" s="79"/>
      <c r="BF177" s="79"/>
      <c r="BG177" s="79"/>
      <c r="BH177" s="79"/>
      <c r="BI177" s="79"/>
      <c r="BJ177" s="79"/>
      <c r="BK177" s="79"/>
      <c r="BL177" s="79"/>
      <c r="BM177" s="79"/>
      <c r="BN177" s="79"/>
      <c r="BO177" s="79"/>
      <c r="BP177" s="79"/>
      <c r="BQ177" s="79"/>
      <c r="BR177" s="79"/>
      <c r="BS177" s="79"/>
      <c r="BT177" s="79"/>
      <c r="BU177" s="79"/>
      <c r="BV177" s="79"/>
      <c r="BW177" s="79"/>
      <c r="BX177" s="79"/>
      <c r="BY177" s="79"/>
      <c r="BZ177" s="79"/>
      <c r="CA177" s="79"/>
      <c r="CB177" s="79"/>
      <c r="CC177" s="79"/>
      <c r="CD177" s="79"/>
      <c r="CE177" s="79"/>
      <c r="CF177" s="79"/>
      <c r="CG177" s="79"/>
      <c r="CH177" s="79"/>
      <c r="CI177" s="79"/>
      <c r="CJ177" s="79"/>
      <c r="CK177" s="79"/>
      <c r="CL177" s="79"/>
      <c r="CM177" s="79"/>
      <c r="CN177" s="79"/>
      <c r="CO177" s="79"/>
      <c r="CP177" s="79"/>
      <c r="CQ177" s="79"/>
      <c r="CR177" s="79"/>
      <c r="CS177" s="79"/>
      <c r="CT177" s="79"/>
      <c r="CU177" s="79"/>
      <c r="CV177" s="79"/>
      <c r="CW177" s="79"/>
      <c r="CX177" s="79"/>
      <c r="CY177" s="79"/>
      <c r="CZ177" s="79"/>
      <c r="DA177" s="79"/>
      <c r="DB177" s="79"/>
      <c r="DC177" s="79"/>
      <c r="DD177" s="79"/>
      <c r="DE177" s="79"/>
      <c r="DF177" s="79"/>
      <c r="DG177" s="79"/>
      <c r="DH177" s="79"/>
      <c r="DI177" s="79"/>
      <c r="DJ177" s="79"/>
      <c r="DK177" s="79"/>
      <c r="DL177" s="79"/>
      <c r="DM177" s="79"/>
      <c r="DN177" s="79"/>
      <c r="DO177" s="79"/>
      <c r="DP177" s="79"/>
      <c r="DQ177" s="79"/>
      <c r="DR177" s="79"/>
      <c r="DS177" s="79"/>
      <c r="DT177" s="79"/>
      <c r="DU177" s="79"/>
      <c r="DV177" s="79"/>
      <c r="DW177" s="79"/>
      <c r="DX177" s="79"/>
      <c r="DY177" s="79"/>
      <c r="DZ177" s="79"/>
      <c r="EA177" s="79"/>
      <c r="EB177" s="79"/>
      <c r="EC177" s="79"/>
      <c r="ED177" s="79"/>
      <c r="EE177" s="79"/>
      <c r="EF177" s="79"/>
      <c r="EG177" s="79"/>
      <c r="EH177" s="79"/>
      <c r="EI177" s="79"/>
      <c r="EJ177" s="79"/>
      <c r="EK177" s="79"/>
      <c r="EL177" s="79"/>
      <c r="EM177" s="79"/>
      <c r="EN177" s="79"/>
      <c r="EO177" s="79"/>
      <c r="EP177" s="79"/>
      <c r="EQ177" s="79"/>
      <c r="ER177" s="79"/>
      <c r="ES177" s="79"/>
      <c r="ET177" s="79"/>
      <c r="EU177" s="79"/>
      <c r="EV177" s="79"/>
      <c r="EW177" s="79"/>
      <c r="EX177" s="79"/>
      <c r="EY177" s="79"/>
      <c r="EZ177" s="79"/>
      <c r="FA177" s="79"/>
      <c r="FB177" s="79"/>
      <c r="FC177" s="79"/>
      <c r="FD177" s="79"/>
      <c r="FE177" s="79"/>
      <c r="FF177" s="79"/>
      <c r="FG177" s="79"/>
      <c r="FH177" s="79"/>
      <c r="FI177" s="79"/>
      <c r="FJ177" s="79"/>
      <c r="FK177" s="79"/>
      <c r="FL177" s="79"/>
      <c r="FM177" s="79"/>
      <c r="FN177" s="79"/>
      <c r="FO177" s="79"/>
      <c r="FP177" s="79"/>
      <c r="FQ177" s="79"/>
      <c r="FR177" s="79"/>
      <c r="FS177" s="79"/>
      <c r="FT177" s="79"/>
      <c r="FU177" s="79"/>
      <c r="FV177" s="79"/>
      <c r="FW177" s="79"/>
      <c r="FX177" s="79">
        <v>40</v>
      </c>
      <c r="FY177" s="79">
        <v>0</v>
      </c>
      <c r="FZ177" s="41"/>
      <c r="GA177" s="34"/>
      <c r="GB177" s="34"/>
    </row>
    <row r="178" spans="1:184" x14ac:dyDescent="0.25">
      <c r="A178" t="s">
        <v>186</v>
      </c>
      <c r="B178" t="s">
        <v>236</v>
      </c>
      <c r="C178" t="s">
        <v>2</v>
      </c>
      <c r="D178" t="s">
        <v>203</v>
      </c>
      <c r="E178" t="s">
        <v>206</v>
      </c>
      <c r="F178" t="s">
        <v>1</v>
      </c>
      <c r="G178" t="s">
        <v>198</v>
      </c>
      <c r="H178" s="79">
        <v>27069</v>
      </c>
      <c r="I178" s="79">
        <v>9.8827304840087891</v>
      </c>
      <c r="J178" s="79">
        <v>8.8077106475830078</v>
      </c>
      <c r="K178" s="79">
        <v>8.147369384765625</v>
      </c>
      <c r="L178" s="79">
        <v>7.7130661010742188</v>
      </c>
      <c r="M178" s="79">
        <v>7.8667140007019043</v>
      </c>
      <c r="N178" s="79">
        <v>8.4230489730834961</v>
      </c>
      <c r="O178" s="79">
        <v>10.339929580688477</v>
      </c>
      <c r="P178" s="79">
        <v>11.6446533203125</v>
      </c>
      <c r="Q178" s="79">
        <v>11.08711051940918</v>
      </c>
      <c r="R178" s="79">
        <v>11.016161918640137</v>
      </c>
      <c r="S178" s="79">
        <v>10.411016464233398</v>
      </c>
      <c r="T178" s="79">
        <v>10.065450668334961</v>
      </c>
      <c r="U178" s="79">
        <v>9.5719890594482422</v>
      </c>
      <c r="V178" s="79">
        <v>9.2000370025634766</v>
      </c>
      <c r="W178" s="79">
        <v>8.8621759414672852</v>
      </c>
      <c r="X178" s="79">
        <v>9.8857250213623047</v>
      </c>
      <c r="Y178" s="79">
        <v>10.63105583190918</v>
      </c>
      <c r="Z178" s="79">
        <v>11.098991394042969</v>
      </c>
      <c r="AA178" s="79">
        <v>13.322249412536621</v>
      </c>
      <c r="AB178" s="79">
        <v>14.287243843078613</v>
      </c>
      <c r="AC178" s="79">
        <v>15.63311767578125</v>
      </c>
      <c r="AD178" s="79">
        <v>16.238718032836914</v>
      </c>
      <c r="AE178" s="79">
        <v>15.499905586242676</v>
      </c>
      <c r="AF178" s="79">
        <v>12.545609474182129</v>
      </c>
      <c r="AG178" s="79">
        <v>-2.265923023223877</v>
      </c>
      <c r="AH178" s="79">
        <v>-1.8589698076248169</v>
      </c>
      <c r="AI178" s="79">
        <v>-1.4565664529800415</v>
      </c>
      <c r="AJ178" s="79">
        <v>-1.5616568326950073</v>
      </c>
      <c r="AK178" s="79">
        <v>-1.3443922996520996</v>
      </c>
      <c r="AL178" s="79">
        <v>-1.2665119171142578</v>
      </c>
      <c r="AM178" s="79">
        <v>-1.0315051078796387</v>
      </c>
      <c r="AN178" s="79">
        <v>-1.6335358619689941</v>
      </c>
      <c r="AO178" s="79">
        <v>-1.1930336952209473</v>
      </c>
      <c r="AP178" s="79">
        <v>-1.1237034797668457</v>
      </c>
      <c r="AQ178" s="79">
        <v>-1.573248028755188</v>
      </c>
      <c r="AR178" s="79">
        <v>-1.6403087377548218</v>
      </c>
      <c r="AS178" s="79">
        <v>-1.717926025390625</v>
      </c>
      <c r="AT178" s="79">
        <v>-1.7060172557830811</v>
      </c>
      <c r="AU178" s="79">
        <v>-2.1633641719818115</v>
      </c>
      <c r="AV178" s="79">
        <v>-1.0811847448348999</v>
      </c>
      <c r="AW178" s="79">
        <v>-1.1569133996963501</v>
      </c>
      <c r="AX178" s="79">
        <v>-2.1455409526824951</v>
      </c>
      <c r="AY178" s="79">
        <v>-1.5203909873962402</v>
      </c>
      <c r="AZ178" s="79">
        <v>-0.61779898405075073</v>
      </c>
      <c r="BA178" s="79">
        <v>-1.6689801216125488</v>
      </c>
      <c r="BB178" s="79">
        <v>-1.8693877458572388</v>
      </c>
      <c r="BC178" s="79">
        <v>-1.9200387001037598</v>
      </c>
      <c r="BD178" s="79">
        <v>-2.5306305885314941</v>
      </c>
      <c r="BE178" s="79">
        <v>-1.8263897895812988</v>
      </c>
      <c r="BF178" s="79">
        <v>-1.440320611000061</v>
      </c>
      <c r="BG178" s="79">
        <v>-1.1188492774963379</v>
      </c>
      <c r="BH178" s="79">
        <v>-1.2432413101196289</v>
      </c>
      <c r="BI178" s="79">
        <v>-1.0357927083969116</v>
      </c>
      <c r="BJ178" s="79">
        <v>-0.96650820970535278</v>
      </c>
      <c r="BK178" s="79">
        <v>-0.68725448846817017</v>
      </c>
      <c r="BL178" s="79">
        <v>-1.2032995223999023</v>
      </c>
      <c r="BM178" s="79">
        <v>-0.80817389488220215</v>
      </c>
      <c r="BN178" s="79">
        <v>-0.70718485116958618</v>
      </c>
      <c r="BO178" s="79">
        <v>-1.0505074262619019</v>
      </c>
      <c r="BP178" s="79">
        <v>-1.1391468048095703</v>
      </c>
      <c r="BQ178" s="79">
        <v>-1.2135013341903687</v>
      </c>
      <c r="BR178" s="79">
        <v>-1.2262612581253052</v>
      </c>
      <c r="BS178" s="79">
        <v>-1.6728924512863159</v>
      </c>
      <c r="BT178" s="79">
        <v>-0.54581367969512939</v>
      </c>
      <c r="BU178" s="79">
        <v>-0.52436798810958862</v>
      </c>
      <c r="BV178" s="79">
        <v>-1.4067610502243042</v>
      </c>
      <c r="BW178" s="79">
        <v>-0.89269423484802246</v>
      </c>
      <c r="BX178" s="79">
        <v>-4.4090274721384048E-2</v>
      </c>
      <c r="BY178" s="79">
        <v>-1.0040256977081299</v>
      </c>
      <c r="BZ178" s="79">
        <v>-1.2143318653106689</v>
      </c>
      <c r="CA178" s="79">
        <v>-1.3085788488388062</v>
      </c>
      <c r="CB178" s="79">
        <v>-1.974195122718811</v>
      </c>
      <c r="CC178" s="79">
        <v>-1.5219703912734985</v>
      </c>
      <c r="CD178" s="79">
        <v>-1.1503654718399048</v>
      </c>
      <c r="CE178" s="79">
        <v>-0.88494729995727539</v>
      </c>
      <c r="CF178" s="79">
        <v>-1.0227077007293701</v>
      </c>
      <c r="CG178" s="79">
        <v>-0.82205754518508911</v>
      </c>
      <c r="CH178" s="79">
        <v>-0.75872653722763062</v>
      </c>
      <c r="CI178" s="79">
        <v>-0.44882750511169434</v>
      </c>
      <c r="CJ178" s="79">
        <v>-0.90531915426254272</v>
      </c>
      <c r="CK178" s="79">
        <v>-0.54162120819091797</v>
      </c>
      <c r="CL178" s="79">
        <v>-0.41870540380477905</v>
      </c>
      <c r="CM178" s="79">
        <v>-0.68845885992050171</v>
      </c>
      <c r="CN178" s="79">
        <v>-0.79204356670379639</v>
      </c>
      <c r="CO178" s="79">
        <v>-0.86413830518722534</v>
      </c>
      <c r="CP178" s="79">
        <v>-0.89398366212844849</v>
      </c>
      <c r="CQ178" s="79">
        <v>-1.3331930637359619</v>
      </c>
      <c r="CR178" s="79">
        <v>-0.17501732707023621</v>
      </c>
      <c r="CS178" s="79">
        <v>-8.6269021034240723E-2</v>
      </c>
      <c r="CT178" s="79">
        <v>-0.89508450031280518</v>
      </c>
      <c r="CU178" s="79">
        <v>-0.45795339345932007</v>
      </c>
      <c r="CV178" s="79">
        <v>0.3532586395740509</v>
      </c>
      <c r="CW178" s="79">
        <v>-0.54348033666610718</v>
      </c>
      <c r="CX178" s="79">
        <v>-0.76064217090606689</v>
      </c>
      <c r="CY178" s="79">
        <v>-0.88508355617523193</v>
      </c>
      <c r="CZ178" s="79">
        <v>-1.5888094902038574</v>
      </c>
      <c r="DA178" s="79">
        <v>-1.2175509929656982</v>
      </c>
      <c r="DB178" s="79">
        <v>-0.86041033267974854</v>
      </c>
      <c r="DC178" s="79">
        <v>-0.65104538202285767</v>
      </c>
      <c r="DD178" s="79">
        <v>-0.80217409133911133</v>
      </c>
      <c r="DE178" s="79">
        <v>-0.6083223819732666</v>
      </c>
      <c r="DF178" s="79">
        <v>-0.55094486474990845</v>
      </c>
      <c r="DG178" s="79">
        <v>-0.21040055155754089</v>
      </c>
      <c r="DH178" s="79">
        <v>-0.60733878612518311</v>
      </c>
      <c r="DI178" s="79">
        <v>-0.2750684916973114</v>
      </c>
      <c r="DJ178" s="79">
        <v>-0.13022592663764954</v>
      </c>
      <c r="DK178" s="79">
        <v>-0.32641029357910156</v>
      </c>
      <c r="DL178" s="79">
        <v>-0.44494032859802246</v>
      </c>
      <c r="DM178" s="79">
        <v>-0.51477533578872681</v>
      </c>
      <c r="DN178" s="79">
        <v>-0.5617060661315918</v>
      </c>
      <c r="DO178" s="79">
        <v>-0.99349373579025269</v>
      </c>
      <c r="DP178" s="79">
        <v>0.19577901065349579</v>
      </c>
      <c r="DQ178" s="79">
        <v>0.35182997584342957</v>
      </c>
      <c r="DR178" s="79">
        <v>-0.38340789079666138</v>
      </c>
      <c r="DS178" s="79">
        <v>-2.3212533444166183E-2</v>
      </c>
      <c r="DT178" s="79">
        <v>0.75060755014419556</v>
      </c>
      <c r="DU178" s="79">
        <v>-8.2934945821762085E-2</v>
      </c>
      <c r="DV178" s="79">
        <v>-0.30695244669914246</v>
      </c>
      <c r="DW178" s="79">
        <v>-0.46158832311630249</v>
      </c>
      <c r="DX178" s="79">
        <v>-1.2034238576889038</v>
      </c>
      <c r="DY178" s="79">
        <v>-0.77801769971847534</v>
      </c>
      <c r="DZ178" s="79">
        <v>-0.44176116585731506</v>
      </c>
      <c r="EA178" s="79">
        <v>-0.31332811713218689</v>
      </c>
      <c r="EB178" s="79">
        <v>-0.48375856876373291</v>
      </c>
      <c r="EC178" s="79">
        <v>-0.29972279071807861</v>
      </c>
      <c r="ED178" s="79">
        <v>-0.25094118714332581</v>
      </c>
      <c r="EE178" s="79">
        <v>0.13385011255741119</v>
      </c>
      <c r="EF178" s="79">
        <v>-0.1771024763584137</v>
      </c>
      <c r="EG178" s="79">
        <v>0.10979127138853073</v>
      </c>
      <c r="EH178" s="79">
        <v>0.28629261255264282</v>
      </c>
      <c r="EI178" s="79">
        <v>0.19633035361766815</v>
      </c>
      <c r="EJ178" s="79">
        <v>5.6221615523099899E-2</v>
      </c>
      <c r="EK178" s="79">
        <v>-1.0350627824664116E-2</v>
      </c>
      <c r="EL178" s="79">
        <v>-8.1950008869171143E-2</v>
      </c>
      <c r="EM178" s="79">
        <v>-0.50302183628082275</v>
      </c>
      <c r="EN178" s="79">
        <v>0.73115003108978271</v>
      </c>
      <c r="EO178" s="79">
        <v>0.98437535762786865</v>
      </c>
      <c r="EP178" s="79">
        <v>0.35537183284759521</v>
      </c>
      <c r="EQ178" s="79">
        <v>0.6044842004776001</v>
      </c>
      <c r="ER178" s="79">
        <v>1.3243162631988525</v>
      </c>
      <c r="ES178" s="79">
        <v>0.58201944828033447</v>
      </c>
      <c r="ET178" s="79">
        <v>0.34810346364974976</v>
      </c>
      <c r="EU178" s="79">
        <v>0.14987155795097351</v>
      </c>
      <c r="EV178" s="79">
        <v>-0.64698833227157593</v>
      </c>
      <c r="EW178" s="79">
        <v>56.830734252929688</v>
      </c>
      <c r="EX178" s="79">
        <v>56.147491455078125</v>
      </c>
      <c r="EY178" s="79">
        <v>56.284854888916016</v>
      </c>
      <c r="EZ178" s="79">
        <v>56.024208068847656</v>
      </c>
      <c r="FA178" s="79">
        <v>56.001293182373047</v>
      </c>
      <c r="FB178" s="79">
        <v>55.543899536132813</v>
      </c>
      <c r="FC178" s="79">
        <v>55.925228118896484</v>
      </c>
      <c r="FD178" s="79">
        <v>57.848003387451172</v>
      </c>
      <c r="FE178" s="79">
        <v>60.649341583251953</v>
      </c>
      <c r="FF178" s="79">
        <v>63.62237548828125</v>
      </c>
      <c r="FG178" s="79">
        <v>66.710289001464844</v>
      </c>
      <c r="FH178" s="79">
        <v>69.405418395996094</v>
      </c>
      <c r="FI178" s="79">
        <v>72.104995727539063</v>
      </c>
      <c r="FJ178" s="79">
        <v>73.812873840332031</v>
      </c>
      <c r="FK178" s="79">
        <v>75.780914306640625</v>
      </c>
      <c r="FL178" s="79">
        <v>76.176109313964844</v>
      </c>
      <c r="FM178" s="79">
        <v>75.960159301757813</v>
      </c>
      <c r="FN178" s="79">
        <v>74.657569885253906</v>
      </c>
      <c r="FO178" s="79">
        <v>71.461875915527344</v>
      </c>
      <c r="FP178" s="79">
        <v>67.839439392089844</v>
      </c>
      <c r="FQ178" s="79">
        <v>64.57196044921875</v>
      </c>
      <c r="FR178" s="79">
        <v>62.19921875</v>
      </c>
      <c r="FS178" s="79">
        <v>60.928035736083984</v>
      </c>
      <c r="FT178" s="79">
        <v>59.920970916748047</v>
      </c>
      <c r="FU178" s="79">
        <v>0.26627504825592041</v>
      </c>
      <c r="FV178" s="79">
        <v>0.50527346134185791</v>
      </c>
      <c r="FW178" s="79">
        <v>0.24517737329006195</v>
      </c>
      <c r="FX178" s="79">
        <v>3315</v>
      </c>
      <c r="FY178" s="79">
        <v>1</v>
      </c>
      <c r="FZ178" s="41"/>
      <c r="GA178" s="34"/>
      <c r="GB178" s="34"/>
    </row>
    <row r="179" spans="1:184" x14ac:dyDescent="0.25">
      <c r="A179" t="s">
        <v>186</v>
      </c>
      <c r="B179" t="s">
        <v>236</v>
      </c>
      <c r="C179" t="s">
        <v>2</v>
      </c>
      <c r="D179" t="s">
        <v>203</v>
      </c>
      <c r="E179" t="s">
        <v>206</v>
      </c>
      <c r="F179" t="s">
        <v>1</v>
      </c>
      <c r="G179" t="s">
        <v>200</v>
      </c>
      <c r="H179" s="79">
        <v>4026</v>
      </c>
      <c r="I179" s="79">
        <v>1.6868892908096313</v>
      </c>
      <c r="J179" s="79">
        <v>1.5342743396759033</v>
      </c>
      <c r="K179" s="79">
        <v>1.3291664123535156</v>
      </c>
      <c r="L179" s="79">
        <v>1.3516223430633545</v>
      </c>
      <c r="M179" s="79">
        <v>1.3300614356994629</v>
      </c>
      <c r="N179" s="79">
        <v>1.4926224946975708</v>
      </c>
      <c r="O179" s="79">
        <v>1.7886182069778442</v>
      </c>
      <c r="P179" s="79">
        <v>1.9330432415008545</v>
      </c>
      <c r="Q179" s="79">
        <v>1.8156013488769531</v>
      </c>
      <c r="R179" s="79">
        <v>1.759523868560791</v>
      </c>
      <c r="S179" s="79">
        <v>1.7709957361221313</v>
      </c>
      <c r="T179" s="79">
        <v>1.6417328119277954</v>
      </c>
      <c r="U179" s="79">
        <v>1.9135655164718628</v>
      </c>
      <c r="V179" s="79">
        <v>1.8537231683731079</v>
      </c>
      <c r="W179" s="79">
        <v>1.8981781005859375</v>
      </c>
      <c r="X179" s="79">
        <v>2.0339188575744629</v>
      </c>
      <c r="Y179" s="79">
        <v>2.1544432640075684</v>
      </c>
      <c r="Z179" s="79">
        <v>2.4947781562805176</v>
      </c>
      <c r="AA179" s="79">
        <v>2.7375950813293457</v>
      </c>
      <c r="AB179" s="79">
        <v>2.8624520301818848</v>
      </c>
      <c r="AC179" s="79">
        <v>2.9778335094451904</v>
      </c>
      <c r="AD179" s="79">
        <v>2.9487905502319336</v>
      </c>
      <c r="AE179" s="79">
        <v>2.6335148811340332</v>
      </c>
      <c r="AF179" s="79">
        <v>2.1462943553924561</v>
      </c>
      <c r="AG179" s="79">
        <v>-0.51859050989151001</v>
      </c>
      <c r="AH179" s="79">
        <v>-0.52765882015228271</v>
      </c>
      <c r="AI179" s="79">
        <v>-0.50007247924804688</v>
      </c>
      <c r="AJ179" s="79">
        <v>-0.32142072916030884</v>
      </c>
      <c r="AK179" s="79">
        <v>-0.38410681486129761</v>
      </c>
      <c r="AL179" s="79">
        <v>-0.33803644776344299</v>
      </c>
      <c r="AM179" s="79">
        <v>-0.35104495286941528</v>
      </c>
      <c r="AN179" s="79">
        <v>-0.50343066453933716</v>
      </c>
      <c r="AO179" s="79">
        <v>-0.42019510269165039</v>
      </c>
      <c r="AP179" s="79">
        <v>-0.64979803562164307</v>
      </c>
      <c r="AQ179" s="79">
        <v>-0.55082303285598755</v>
      </c>
      <c r="AR179" s="79">
        <v>-0.70851361751556396</v>
      </c>
      <c r="AS179" s="79">
        <v>-0.41637971997261047</v>
      </c>
      <c r="AT179" s="79">
        <v>-0.55796021223068237</v>
      </c>
      <c r="AU179" s="79">
        <v>-0.4752362072467804</v>
      </c>
      <c r="AV179" s="79">
        <v>-0.43553483486175537</v>
      </c>
      <c r="AW179" s="79">
        <v>-0.47424697875976563</v>
      </c>
      <c r="AX179" s="79">
        <v>-0.33377283811569214</v>
      </c>
      <c r="AY179" s="79">
        <v>-0.17474739253520966</v>
      </c>
      <c r="AZ179" s="79">
        <v>-0.13020512461662292</v>
      </c>
      <c r="BA179" s="79">
        <v>-0.42367175221443176</v>
      </c>
      <c r="BB179" s="79">
        <v>-0.42338505387306213</v>
      </c>
      <c r="BC179" s="79">
        <v>-0.3311941921710968</v>
      </c>
      <c r="BD179" s="79">
        <v>-0.60092610120773315</v>
      </c>
      <c r="BE179" s="79">
        <v>-0.35889303684234619</v>
      </c>
      <c r="BF179" s="79">
        <v>-0.37635007500648499</v>
      </c>
      <c r="BG179" s="79">
        <v>-0.3715330958366394</v>
      </c>
      <c r="BH179" s="79">
        <v>-0.20423056185245514</v>
      </c>
      <c r="BI179" s="79">
        <v>-0.26556828618049622</v>
      </c>
      <c r="BJ179" s="79">
        <v>-0.21965497732162476</v>
      </c>
      <c r="BK179" s="79">
        <v>-0.21201896667480469</v>
      </c>
      <c r="BL179" s="79">
        <v>-0.3550984263420105</v>
      </c>
      <c r="BM179" s="79">
        <v>-0.2739281952381134</v>
      </c>
      <c r="BN179" s="79">
        <v>-0.48665493726730347</v>
      </c>
      <c r="BO179" s="79">
        <v>-0.38679531216621399</v>
      </c>
      <c r="BP179" s="79">
        <v>-0.5396539568901062</v>
      </c>
      <c r="BQ179" s="79">
        <v>-0.24079301953315735</v>
      </c>
      <c r="BR179" s="79">
        <v>-0.37261608242988586</v>
      </c>
      <c r="BS179" s="79">
        <v>-0.29293811321258545</v>
      </c>
      <c r="BT179" s="79">
        <v>-0.24883240461349487</v>
      </c>
      <c r="BU179" s="79">
        <v>-0.2786928117275238</v>
      </c>
      <c r="BV179" s="79">
        <v>-0.13362093269824982</v>
      </c>
      <c r="BW179" s="79">
        <v>3.1981833279132843E-2</v>
      </c>
      <c r="BX179" s="79">
        <v>7.8185752034187317E-2</v>
      </c>
      <c r="BY179" s="79">
        <v>-0.22177304327487946</v>
      </c>
      <c r="BZ179" s="79">
        <v>-0.22403955459594727</v>
      </c>
      <c r="CA179" s="79">
        <v>-0.14292694628238678</v>
      </c>
      <c r="CB179" s="79">
        <v>-0.42414405941963196</v>
      </c>
      <c r="CC179" s="79">
        <v>-0.24828705191612244</v>
      </c>
      <c r="CD179" s="79">
        <v>-0.27155408263206482</v>
      </c>
      <c r="CE179" s="79">
        <v>-0.28250709176063538</v>
      </c>
      <c r="CF179" s="79">
        <v>-0.12306501716375351</v>
      </c>
      <c r="CG179" s="79">
        <v>-0.18346886336803436</v>
      </c>
      <c r="CH179" s="79">
        <v>-0.13766433298587799</v>
      </c>
      <c r="CI179" s="79">
        <v>-0.11572997272014618</v>
      </c>
      <c r="CJ179" s="79">
        <v>-0.25236395001411438</v>
      </c>
      <c r="CK179" s="79">
        <v>-0.17262417078018188</v>
      </c>
      <c r="CL179" s="79">
        <v>-0.37366253137588501</v>
      </c>
      <c r="CM179" s="79">
        <v>-0.27319023013114929</v>
      </c>
      <c r="CN179" s="79">
        <v>-0.42270231246948242</v>
      </c>
      <c r="CO179" s="79">
        <v>-0.11918221414089203</v>
      </c>
      <c r="CP179" s="79">
        <v>-0.24424730241298676</v>
      </c>
      <c r="CQ179" s="79">
        <v>-0.1666790246963501</v>
      </c>
      <c r="CR179" s="79">
        <v>-0.11952286958694458</v>
      </c>
      <c r="CS179" s="79">
        <v>-0.14325258135795593</v>
      </c>
      <c r="CT179" s="79">
        <v>5.0036609172821045E-3</v>
      </c>
      <c r="CU179" s="79">
        <v>0.17516186833381653</v>
      </c>
      <c r="CV179" s="79">
        <v>0.22251664102077484</v>
      </c>
      <c r="CW179" s="79">
        <v>-8.1938616931438446E-2</v>
      </c>
      <c r="CX179" s="79">
        <v>-8.5973471403121948E-2</v>
      </c>
      <c r="CY179" s="79">
        <v>-1.2533610686659813E-2</v>
      </c>
      <c r="CZ179" s="79">
        <v>-0.30170536041259766</v>
      </c>
      <c r="DA179" s="79">
        <v>-0.13768108189105988</v>
      </c>
      <c r="DB179" s="79">
        <v>-0.16675809025764465</v>
      </c>
      <c r="DC179" s="79">
        <v>-0.19348110258579254</v>
      </c>
      <c r="DD179" s="79">
        <v>-4.189947247505188E-2</v>
      </c>
      <c r="DE179" s="79">
        <v>-0.10136943310499191</v>
      </c>
      <c r="DF179" s="79">
        <v>-5.5673684924840927E-2</v>
      </c>
      <c r="DG179" s="79">
        <v>-1.9440984353423119E-2</v>
      </c>
      <c r="DH179" s="79">
        <v>-0.14962948858737946</v>
      </c>
      <c r="DI179" s="79">
        <v>-7.1320153772830963E-2</v>
      </c>
      <c r="DJ179" s="79">
        <v>-0.26067012548446655</v>
      </c>
      <c r="DK179" s="79">
        <v>-0.1595851331949234</v>
      </c>
      <c r="DL179" s="79">
        <v>-0.30575063824653625</v>
      </c>
      <c r="DM179" s="79">
        <v>2.4285970721393824E-3</v>
      </c>
      <c r="DN179" s="79">
        <v>-0.11587851494550705</v>
      </c>
      <c r="DO179" s="79">
        <v>-4.0419925004243851E-2</v>
      </c>
      <c r="DP179" s="79">
        <v>9.7866682335734367E-3</v>
      </c>
      <c r="DQ179" s="79">
        <v>-7.8123523853719234E-3</v>
      </c>
      <c r="DR179" s="79">
        <v>0.14362825453281403</v>
      </c>
      <c r="DS179" s="79">
        <v>0.31834191083908081</v>
      </c>
      <c r="DT179" s="79">
        <v>0.36684754490852356</v>
      </c>
      <c r="DU179" s="79">
        <v>5.789581686258316E-2</v>
      </c>
      <c r="DV179" s="79">
        <v>5.2092615514993668E-2</v>
      </c>
      <c r="DW179" s="79">
        <v>0.11785972118377686</v>
      </c>
      <c r="DX179" s="79">
        <v>-0.17926666140556335</v>
      </c>
      <c r="DY179" s="79">
        <v>2.2016379982233047E-2</v>
      </c>
      <c r="DZ179" s="79">
        <v>-1.5449329279363155E-2</v>
      </c>
      <c r="EA179" s="79">
        <v>-6.494169682264328E-2</v>
      </c>
      <c r="EB179" s="79">
        <v>7.5290679931640625E-2</v>
      </c>
      <c r="EC179" s="79">
        <v>1.7169101163744926E-2</v>
      </c>
      <c r="ED179" s="79">
        <v>6.2707789242267609E-2</v>
      </c>
      <c r="EE179" s="79">
        <v>0.11958502233028412</v>
      </c>
      <c r="EF179" s="79">
        <v>-1.2972257100045681E-3</v>
      </c>
      <c r="EG179" s="79">
        <v>7.4946768581867218E-2</v>
      </c>
      <c r="EH179" s="79">
        <v>-9.7527019679546356E-2</v>
      </c>
      <c r="EI179" s="79">
        <v>4.4425833038985729E-3</v>
      </c>
      <c r="EJ179" s="79">
        <v>-0.13689102232456207</v>
      </c>
      <c r="EK179" s="79">
        <v>0.17801529169082642</v>
      </c>
      <c r="EL179" s="79">
        <v>6.9465629756450653E-2</v>
      </c>
      <c r="EM179" s="79">
        <v>0.14187817275524139</v>
      </c>
      <c r="EN179" s="79">
        <v>0.19648909568786621</v>
      </c>
      <c r="EO179" s="79">
        <v>0.18774183094501495</v>
      </c>
      <c r="EP179" s="79">
        <v>0.34378015995025635</v>
      </c>
      <c r="EQ179" s="79">
        <v>0.52507114410400391</v>
      </c>
      <c r="ER179" s="79">
        <v>0.57523840665817261</v>
      </c>
      <c r="ES179" s="79">
        <v>0.25979453325271606</v>
      </c>
      <c r="ET179" s="79">
        <v>0.25143811106681824</v>
      </c>
      <c r="EU179" s="79">
        <v>0.30612698197364807</v>
      </c>
      <c r="EV179" s="79">
        <v>-2.4846245069056749E-3</v>
      </c>
      <c r="EW179" s="79">
        <v>59.004661560058594</v>
      </c>
      <c r="EX179" s="79">
        <v>58.04461669921875</v>
      </c>
      <c r="EY179" s="79">
        <v>57.474384307861328</v>
      </c>
      <c r="EZ179" s="79">
        <v>57.140228271484375</v>
      </c>
      <c r="FA179" s="79">
        <v>56.790412902832031</v>
      </c>
      <c r="FB179" s="79">
        <v>56.196994781494141</v>
      </c>
      <c r="FC179" s="79">
        <v>56.900157928466797</v>
      </c>
      <c r="FD179" s="79">
        <v>59.198013305664063</v>
      </c>
      <c r="FE179" s="79">
        <v>62.751266479492188</v>
      </c>
      <c r="FF179" s="79">
        <v>66.812660217285156</v>
      </c>
      <c r="FG179" s="79">
        <v>69.86572265625</v>
      </c>
      <c r="FH179" s="79">
        <v>72.697273254394531</v>
      </c>
      <c r="FI179" s="79">
        <v>76.142745971679688</v>
      </c>
      <c r="FJ179" s="79">
        <v>77.834831237792969</v>
      </c>
      <c r="FK179" s="79">
        <v>79.555679321289063</v>
      </c>
      <c r="FL179" s="79">
        <v>80.565017700195313</v>
      </c>
      <c r="FM179" s="79">
        <v>79.871788024902344</v>
      </c>
      <c r="FN179" s="79">
        <v>78.641410827636719</v>
      </c>
      <c r="FO179" s="79">
        <v>76.456825256347656</v>
      </c>
      <c r="FP179" s="79">
        <v>72.284782409667969</v>
      </c>
      <c r="FQ179" s="79">
        <v>69.818351745605469</v>
      </c>
      <c r="FR179" s="79">
        <v>67.352981567382813</v>
      </c>
      <c r="FS179" s="79">
        <v>65.5689697265625</v>
      </c>
      <c r="FT179" s="79">
        <v>65.0447998046875</v>
      </c>
      <c r="FU179" s="79">
        <v>0.10128152370452881</v>
      </c>
      <c r="FV179" s="79">
        <v>0.15776917338371277</v>
      </c>
      <c r="FW179" s="79">
        <v>9.8966836929321289E-2</v>
      </c>
      <c r="FX179" s="79">
        <v>841</v>
      </c>
      <c r="FY179" s="79">
        <v>1</v>
      </c>
      <c r="FZ179" s="41"/>
      <c r="GA179" s="34"/>
      <c r="GB179" s="34"/>
    </row>
    <row r="180" spans="1:184" x14ac:dyDescent="0.25">
      <c r="A180" t="s">
        <v>186</v>
      </c>
      <c r="B180" t="s">
        <v>236</v>
      </c>
      <c r="C180" t="s">
        <v>2</v>
      </c>
      <c r="D180" t="s">
        <v>203</v>
      </c>
      <c r="E180" t="s">
        <v>206</v>
      </c>
      <c r="F180" t="s">
        <v>1</v>
      </c>
      <c r="G180" t="s">
        <v>1</v>
      </c>
      <c r="H180" s="79">
        <v>31095</v>
      </c>
      <c r="I180" s="79">
        <v>11.569620132446289</v>
      </c>
      <c r="J180" s="79">
        <v>10.341985702514648</v>
      </c>
      <c r="K180" s="79">
        <v>9.4765357971191406</v>
      </c>
      <c r="L180" s="79">
        <v>9.0646877288818359</v>
      </c>
      <c r="M180" s="79">
        <v>9.1967754364013672</v>
      </c>
      <c r="N180" s="79">
        <v>9.9156713485717773</v>
      </c>
      <c r="O180" s="79">
        <v>12.128547668457031</v>
      </c>
      <c r="P180" s="79">
        <v>13.577696800231934</v>
      </c>
      <c r="Q180" s="79">
        <v>12.902712821960449</v>
      </c>
      <c r="R180" s="79">
        <v>12.77568531036377</v>
      </c>
      <c r="S180" s="79">
        <v>12.182011604309082</v>
      </c>
      <c r="T180" s="79">
        <v>11.707182884216309</v>
      </c>
      <c r="U180" s="79">
        <v>11.485554695129395</v>
      </c>
      <c r="V180" s="79">
        <v>11.053759574890137</v>
      </c>
      <c r="W180" s="79">
        <v>10.760354042053223</v>
      </c>
      <c r="X180" s="79">
        <v>11.919643402099609</v>
      </c>
      <c r="Y180" s="79">
        <v>12.78549861907959</v>
      </c>
      <c r="Z180" s="79">
        <v>13.593770027160645</v>
      </c>
      <c r="AA180" s="79">
        <v>16.059844970703125</v>
      </c>
      <c r="AB180" s="79">
        <v>17.149696350097656</v>
      </c>
      <c r="AC180" s="79">
        <v>18.610950469970703</v>
      </c>
      <c r="AD180" s="79">
        <v>19.187507629394531</v>
      </c>
      <c r="AE180" s="79">
        <v>18.133420944213867</v>
      </c>
      <c r="AF180" s="79">
        <v>14.691904067993164</v>
      </c>
      <c r="AG180" s="79">
        <v>-2.5617935657501221</v>
      </c>
      <c r="AH180" s="79">
        <v>-2.1753847599029541</v>
      </c>
      <c r="AI180" s="79">
        <v>-1.7790777683258057</v>
      </c>
      <c r="AJ180" s="79">
        <v>-1.720064640045166</v>
      </c>
      <c r="AK180" s="79">
        <v>-1.5650701522827148</v>
      </c>
      <c r="AL180" s="79">
        <v>-1.4422799348831177</v>
      </c>
      <c r="AM180" s="79">
        <v>-1.1929572820663452</v>
      </c>
      <c r="AN180" s="79">
        <v>-1.9279649257659912</v>
      </c>
      <c r="AO180" s="79">
        <v>-1.4111167192459106</v>
      </c>
      <c r="AP180" s="79">
        <v>-1.5495158433914185</v>
      </c>
      <c r="AQ180" s="79">
        <v>-1.8889743089675903</v>
      </c>
      <c r="AR180" s="79">
        <v>-2.1098670959472656</v>
      </c>
      <c r="AS180" s="79">
        <v>-1.8873558044433594</v>
      </c>
      <c r="AT180" s="79">
        <v>-2.0087563991546631</v>
      </c>
      <c r="AU180" s="79">
        <v>-2.385530948638916</v>
      </c>
      <c r="AV180" s="79">
        <v>-1.2542291879653931</v>
      </c>
      <c r="AW180" s="79">
        <v>-1.3501627445220947</v>
      </c>
      <c r="AX180" s="79">
        <v>-2.1856157779693604</v>
      </c>
      <c r="AY180" s="79">
        <v>-1.4013665914535522</v>
      </c>
      <c r="AZ180" s="79">
        <v>-0.45735859870910645</v>
      </c>
      <c r="BA180" s="79">
        <v>-1.8016550540924072</v>
      </c>
      <c r="BB180" s="79">
        <v>-2.0055649280548096</v>
      </c>
      <c r="BC180" s="79">
        <v>-1.98051917552948</v>
      </c>
      <c r="BD180" s="79">
        <v>-2.878725528717041</v>
      </c>
      <c r="BE180" s="79">
        <v>-2.0941476821899414</v>
      </c>
      <c r="BF180" s="79">
        <v>-1.7302314043045044</v>
      </c>
      <c r="BG180" s="79">
        <v>-1.417725682258606</v>
      </c>
      <c r="BH180" s="79">
        <v>-1.3807684183120728</v>
      </c>
      <c r="BI180" s="79">
        <v>-1.2344871759414673</v>
      </c>
      <c r="BJ180" s="79">
        <v>-1.1197642087936401</v>
      </c>
      <c r="BK180" s="79">
        <v>-0.82169359922409058</v>
      </c>
      <c r="BL180" s="79">
        <v>-1.4728761911392212</v>
      </c>
      <c r="BM180" s="79">
        <v>-0.99939948320388794</v>
      </c>
      <c r="BN180" s="79">
        <v>-1.1021867990493774</v>
      </c>
      <c r="BO180" s="79">
        <v>-1.3411030769348145</v>
      </c>
      <c r="BP180" s="79">
        <v>-1.5810222625732422</v>
      </c>
      <c r="BQ180" s="79">
        <v>-1.353244423866272</v>
      </c>
      <c r="BR180" s="79">
        <v>-1.4944429397583008</v>
      </c>
      <c r="BS180" s="79">
        <v>-1.862276554107666</v>
      </c>
      <c r="BT180" s="79">
        <v>-0.68723714351654053</v>
      </c>
      <c r="BU180" s="79">
        <v>-0.68807888031005859</v>
      </c>
      <c r="BV180" s="79">
        <v>-1.4202032089233398</v>
      </c>
      <c r="BW180" s="79">
        <v>-0.74050337076187134</v>
      </c>
      <c r="BX180" s="79">
        <v>0.15302526950836182</v>
      </c>
      <c r="BY180" s="79">
        <v>-1.1067252159118652</v>
      </c>
      <c r="BZ180" s="79">
        <v>-1.3208482265472412</v>
      </c>
      <c r="CA180" s="79">
        <v>-1.3407318592071533</v>
      </c>
      <c r="CB180" s="79">
        <v>-2.2948825359344482</v>
      </c>
      <c r="CC180" s="79">
        <v>-1.7702574729919434</v>
      </c>
      <c r="CD180" s="79">
        <v>-1.421919584274292</v>
      </c>
      <c r="CE180" s="79">
        <v>-1.1674543619155884</v>
      </c>
      <c r="CF180" s="79">
        <v>-1.1457728147506714</v>
      </c>
      <c r="CG180" s="79">
        <v>-1.0055264234542847</v>
      </c>
      <c r="CH180" s="79">
        <v>-0.89639085531234741</v>
      </c>
      <c r="CI180" s="79">
        <v>-0.56455749273300171</v>
      </c>
      <c r="CJ180" s="79">
        <v>-1.1576831340789795</v>
      </c>
      <c r="CK180" s="79">
        <v>-0.71424537897109985</v>
      </c>
      <c r="CL180" s="79">
        <v>-0.79236793518066406</v>
      </c>
      <c r="CM180" s="79">
        <v>-0.96164911985397339</v>
      </c>
      <c r="CN180" s="79">
        <v>-1.2147458791732788</v>
      </c>
      <c r="CO180" s="79">
        <v>-0.98332053422927856</v>
      </c>
      <c r="CP180" s="79">
        <v>-1.1382310390472412</v>
      </c>
      <c r="CQ180" s="79">
        <v>-1.499872088432312</v>
      </c>
      <c r="CR180" s="79">
        <v>-0.29454019665718079</v>
      </c>
      <c r="CS180" s="79">
        <v>-0.22952160239219666</v>
      </c>
      <c r="CT180" s="79">
        <v>-0.89008086919784546</v>
      </c>
      <c r="CU180" s="79">
        <v>-0.28279152512550354</v>
      </c>
      <c r="CV180" s="79">
        <v>0.57577526569366455</v>
      </c>
      <c r="CW180" s="79">
        <v>-0.62541896104812622</v>
      </c>
      <c r="CX180" s="79">
        <v>-0.84661561250686646</v>
      </c>
      <c r="CY180" s="79">
        <v>-0.8976171612739563</v>
      </c>
      <c r="CZ180" s="79">
        <v>-1.8905148506164551</v>
      </c>
      <c r="DA180" s="79">
        <v>-1.4463672637939453</v>
      </c>
      <c r="DB180" s="79">
        <v>-1.1136077642440796</v>
      </c>
      <c r="DC180" s="79">
        <v>-0.9171830415725708</v>
      </c>
      <c r="DD180" s="79">
        <v>-0.91077721118927002</v>
      </c>
      <c r="DE180" s="79">
        <v>-0.77656567096710205</v>
      </c>
      <c r="DF180" s="79">
        <v>-0.67301744222640991</v>
      </c>
      <c r="DG180" s="79">
        <v>-0.30742138624191284</v>
      </c>
      <c r="DH180" s="79">
        <v>-0.84249007701873779</v>
      </c>
      <c r="DI180" s="79">
        <v>-0.42909130454063416</v>
      </c>
      <c r="DJ180" s="79">
        <v>-0.48254913091659546</v>
      </c>
      <c r="DK180" s="79">
        <v>-0.58219516277313232</v>
      </c>
      <c r="DL180" s="79">
        <v>-0.84846955537796021</v>
      </c>
      <c r="DM180" s="79">
        <v>-0.61339664459228516</v>
      </c>
      <c r="DN180" s="79">
        <v>-0.78201907873153687</v>
      </c>
      <c r="DO180" s="79">
        <v>-1.137467622756958</v>
      </c>
      <c r="DP180" s="79">
        <v>9.8156742751598358E-2</v>
      </c>
      <c r="DQ180" s="79">
        <v>0.22903569042682648</v>
      </c>
      <c r="DR180" s="79">
        <v>-0.35995849967002869</v>
      </c>
      <c r="DS180" s="79">
        <v>0.17492032051086426</v>
      </c>
      <c r="DT180" s="79">
        <v>0.99852526187896729</v>
      </c>
      <c r="DU180" s="79">
        <v>-0.14411269128322601</v>
      </c>
      <c r="DV180" s="79">
        <v>-0.37238296866416931</v>
      </c>
      <c r="DW180" s="79">
        <v>-0.45450246334075928</v>
      </c>
      <c r="DX180" s="79">
        <v>-1.4861470460891724</v>
      </c>
      <c r="DY180" s="79">
        <v>-0.9787212610244751</v>
      </c>
      <c r="DZ180" s="79">
        <v>-0.66845446825027466</v>
      </c>
      <c r="EA180" s="79">
        <v>-0.55583095550537109</v>
      </c>
      <c r="EB180" s="79">
        <v>-0.57148092985153198</v>
      </c>
      <c r="EC180" s="79">
        <v>-0.4459826648235321</v>
      </c>
      <c r="ED180" s="79">
        <v>-0.35050171613693237</v>
      </c>
      <c r="EE180" s="79">
        <v>6.3842348754405975E-2</v>
      </c>
      <c r="EF180" s="79">
        <v>-0.38740134239196777</v>
      </c>
      <c r="EG180" s="79">
        <v>-1.7374096438288689E-2</v>
      </c>
      <c r="EH180" s="79">
        <v>-3.5219978541135788E-2</v>
      </c>
      <c r="EI180" s="79">
        <v>-3.4323975443840027E-2</v>
      </c>
      <c r="EJ180" s="79">
        <v>-0.31962469220161438</v>
      </c>
      <c r="EK180" s="79">
        <v>-7.9285271465778351E-2</v>
      </c>
      <c r="EL180" s="79">
        <v>-0.26770564913749695</v>
      </c>
      <c r="EM180" s="79">
        <v>-0.61421310901641846</v>
      </c>
      <c r="EN180" s="79">
        <v>0.66514873504638672</v>
      </c>
      <c r="EO180" s="79">
        <v>0.89111959934234619</v>
      </c>
      <c r="EP180" s="79">
        <v>0.40545397996902466</v>
      </c>
      <c r="EQ180" s="79">
        <v>0.83578354120254517</v>
      </c>
      <c r="ER180" s="79">
        <v>1.6089091300964355</v>
      </c>
      <c r="ES180" s="79">
        <v>0.55081713199615479</v>
      </c>
      <c r="ET180" s="79">
        <v>0.31233367323875427</v>
      </c>
      <c r="EU180" s="79">
        <v>0.18528479337692261</v>
      </c>
      <c r="EV180" s="79">
        <v>-0.90230429172515869</v>
      </c>
      <c r="EW180" s="79">
        <v>57.146099090576172</v>
      </c>
      <c r="EX180" s="79">
        <v>56.438709259033203</v>
      </c>
      <c r="EY180" s="79">
        <v>56.4649658203125</v>
      </c>
      <c r="EZ180" s="79">
        <v>56.185394287109375</v>
      </c>
      <c r="FA180" s="79">
        <v>56.118362426757813</v>
      </c>
      <c r="FB180" s="79">
        <v>55.642375946044922</v>
      </c>
      <c r="FC180" s="79">
        <v>56.071498870849609</v>
      </c>
      <c r="FD180" s="79">
        <v>58.048225402832031</v>
      </c>
      <c r="FE180" s="79">
        <v>60.956245422363281</v>
      </c>
      <c r="FF180" s="79">
        <v>64.123954772949219</v>
      </c>
      <c r="FG180" s="79">
        <v>67.201042175292969</v>
      </c>
      <c r="FH180" s="79">
        <v>69.93133544921875</v>
      </c>
      <c r="FI180" s="79">
        <v>72.763252258300781</v>
      </c>
      <c r="FJ180" s="79">
        <v>74.504966735839844</v>
      </c>
      <c r="FK180" s="79">
        <v>76.416656494140625</v>
      </c>
      <c r="FL180" s="79">
        <v>76.949905395507813</v>
      </c>
      <c r="FM180" s="79">
        <v>76.650726318359375</v>
      </c>
      <c r="FN180" s="79">
        <v>75.342391967773438</v>
      </c>
      <c r="FO180" s="79">
        <v>72.24505615234375</v>
      </c>
      <c r="FP180" s="79">
        <v>68.547508239746094</v>
      </c>
      <c r="FQ180" s="79">
        <v>65.406463623046875</v>
      </c>
      <c r="FR180" s="79">
        <v>62.979907989501953</v>
      </c>
      <c r="FS180" s="79">
        <v>61.573307037353516</v>
      </c>
      <c r="FT180" s="79">
        <v>60.677383422851563</v>
      </c>
      <c r="FU180" s="79">
        <v>0.28488656878471375</v>
      </c>
      <c r="FV180" s="79">
        <v>0.52933198213577271</v>
      </c>
      <c r="FW180" s="79">
        <v>0.26439815759658813</v>
      </c>
      <c r="FX180" s="79">
        <v>4156</v>
      </c>
      <c r="FY180" s="79">
        <v>1</v>
      </c>
      <c r="FZ180" s="41"/>
      <c r="GA180" s="34"/>
      <c r="GB180" s="34"/>
    </row>
    <row r="181" spans="1:184" x14ac:dyDescent="0.25">
      <c r="A181" t="s">
        <v>186</v>
      </c>
      <c r="B181" t="s">
        <v>236</v>
      </c>
      <c r="C181" t="s">
        <v>2</v>
      </c>
      <c r="D181" t="s">
        <v>203</v>
      </c>
      <c r="E181" t="s">
        <v>206</v>
      </c>
      <c r="F181" t="s">
        <v>178</v>
      </c>
      <c r="G181" t="s">
        <v>1</v>
      </c>
      <c r="H181" s="79">
        <v>22585</v>
      </c>
      <c r="I181" s="79">
        <v>7.5727882385253906</v>
      </c>
      <c r="J181" s="79">
        <v>6.6211848258972168</v>
      </c>
      <c r="K181" s="79">
        <v>6.1520438194274902</v>
      </c>
      <c r="L181" s="79">
        <v>5.8141584396362305</v>
      </c>
      <c r="M181" s="79">
        <v>5.8419365882873535</v>
      </c>
      <c r="N181" s="79">
        <v>6.2352480888366699</v>
      </c>
      <c r="O181" s="79">
        <v>7.3698148727416992</v>
      </c>
      <c r="P181" s="79">
        <v>8.8112573623657227</v>
      </c>
      <c r="Q181" s="79">
        <v>8.5279960632324219</v>
      </c>
      <c r="R181" s="79">
        <v>8.2547693252563477</v>
      </c>
      <c r="S181" s="79">
        <v>7.8494753837585449</v>
      </c>
      <c r="T181" s="79">
        <v>7.847437858581543</v>
      </c>
      <c r="U181" s="79">
        <v>7.614687442779541</v>
      </c>
      <c r="V181" s="79">
        <v>7.452207088470459</v>
      </c>
      <c r="W181" s="79">
        <v>7.3310909271240234</v>
      </c>
      <c r="X181" s="79">
        <v>7.6926684379577637</v>
      </c>
      <c r="Y181" s="79">
        <v>7.8166499137878418</v>
      </c>
      <c r="Z181" s="79">
        <v>8.1882381439208984</v>
      </c>
      <c r="AA181" s="79">
        <v>10.107312202453613</v>
      </c>
      <c r="AB181" s="79">
        <v>11.066075325012207</v>
      </c>
      <c r="AC181" s="79">
        <v>11.934935569763184</v>
      </c>
      <c r="AD181" s="79">
        <v>12.481911659240723</v>
      </c>
      <c r="AE181" s="79">
        <v>11.505361557006836</v>
      </c>
      <c r="AF181" s="79">
        <v>9.5254831314086914</v>
      </c>
      <c r="AG181" s="79">
        <v>-2.0044136047363281</v>
      </c>
      <c r="AH181" s="79">
        <v>-1.7421121597290039</v>
      </c>
      <c r="AI181" s="79">
        <v>-1.3039612770080566</v>
      </c>
      <c r="AJ181" s="79">
        <v>-1.2835820913314819</v>
      </c>
      <c r="AK181" s="79">
        <v>-1.0249854326248169</v>
      </c>
      <c r="AL181" s="79">
        <v>-0.80488449335098267</v>
      </c>
      <c r="AM181" s="79">
        <v>-0.70117533206939697</v>
      </c>
      <c r="AN181" s="79">
        <v>-0.83448779582977295</v>
      </c>
      <c r="AO181" s="79">
        <v>-0.66233175992965698</v>
      </c>
      <c r="AP181" s="79">
        <v>-0.63002967834472656</v>
      </c>
      <c r="AQ181" s="79">
        <v>-0.74699854850769043</v>
      </c>
      <c r="AR181" s="79">
        <v>-0.6298142671585083</v>
      </c>
      <c r="AS181" s="79">
        <v>-0.60248494148254395</v>
      </c>
      <c r="AT181" s="79">
        <v>-0.7149282693862915</v>
      </c>
      <c r="AU181" s="79">
        <v>-0.62624943256378174</v>
      </c>
      <c r="AV181" s="79">
        <v>-0.11269903182983398</v>
      </c>
      <c r="AW181" s="79">
        <v>-0.22853526473045349</v>
      </c>
      <c r="AX181" s="79">
        <v>-0.84058123826980591</v>
      </c>
      <c r="AY181" s="79">
        <v>-0.40614297986030579</v>
      </c>
      <c r="AZ181" s="79">
        <v>2.7359955012798309E-2</v>
      </c>
      <c r="BA181" s="79">
        <v>-0.50770026445388794</v>
      </c>
      <c r="BB181" s="79">
        <v>-0.83977764844894409</v>
      </c>
      <c r="BC181" s="79">
        <v>-1.3529186248779297</v>
      </c>
      <c r="BD181" s="79">
        <v>-1.6661187410354614</v>
      </c>
      <c r="BE181" s="79">
        <v>-1.666825532913208</v>
      </c>
      <c r="BF181" s="79">
        <v>-1.4393953084945679</v>
      </c>
      <c r="BG181" s="79">
        <v>-1.0591188669204712</v>
      </c>
      <c r="BH181" s="79">
        <v>-1.0611777305603027</v>
      </c>
      <c r="BI181" s="79">
        <v>-0.83131420612335205</v>
      </c>
      <c r="BJ181" s="79">
        <v>-0.61736702919006348</v>
      </c>
      <c r="BK181" s="79">
        <v>-0.49685552716255188</v>
      </c>
      <c r="BL181" s="79">
        <v>-0.59408223628997803</v>
      </c>
      <c r="BM181" s="79">
        <v>-0.43227621912956238</v>
      </c>
      <c r="BN181" s="79">
        <v>-0.37978890538215637</v>
      </c>
      <c r="BO181" s="79">
        <v>-0.48823925852775574</v>
      </c>
      <c r="BP181" s="79">
        <v>-0.37610259652137756</v>
      </c>
      <c r="BQ181" s="79">
        <v>-0.35185107588768005</v>
      </c>
      <c r="BR181" s="79">
        <v>-0.44765239953994751</v>
      </c>
      <c r="BS181" s="79">
        <v>-0.35273370146751404</v>
      </c>
      <c r="BT181" s="79">
        <v>0.15644672513008118</v>
      </c>
      <c r="BU181" s="79">
        <v>5.9436134994029999E-2</v>
      </c>
      <c r="BV181" s="79">
        <v>-0.53013134002685547</v>
      </c>
      <c r="BW181" s="79">
        <v>-7.5642183423042297E-2</v>
      </c>
      <c r="BX181" s="79">
        <v>0.3602287769317627</v>
      </c>
      <c r="BY181" s="79">
        <v>-0.16824305057525635</v>
      </c>
      <c r="BZ181" s="79">
        <v>-0.49304765462875366</v>
      </c>
      <c r="CA181" s="79">
        <v>-1.0172921419143677</v>
      </c>
      <c r="CB181" s="79">
        <v>-1.3435733318328857</v>
      </c>
      <c r="CC181" s="79">
        <v>-1.4330130815505981</v>
      </c>
      <c r="CD181" s="79">
        <v>-1.2297346591949463</v>
      </c>
      <c r="CE181" s="79">
        <v>-0.8895418643951416</v>
      </c>
      <c r="CF181" s="79">
        <v>-0.90714108943939209</v>
      </c>
      <c r="CG181" s="79">
        <v>-0.6971781849861145</v>
      </c>
      <c r="CH181" s="79">
        <v>-0.48749303817749023</v>
      </c>
      <c r="CI181" s="79">
        <v>-0.35534423589706421</v>
      </c>
      <c r="CJ181" s="79">
        <v>-0.42757809162139893</v>
      </c>
      <c r="CK181" s="79">
        <v>-0.27294042706489563</v>
      </c>
      <c r="CL181" s="79">
        <v>-0.20647294819355011</v>
      </c>
      <c r="CM181" s="79">
        <v>-0.30902338027954102</v>
      </c>
      <c r="CN181" s="79">
        <v>-0.20038267970085144</v>
      </c>
      <c r="CO181" s="79">
        <v>-0.17826281487941742</v>
      </c>
      <c r="CP181" s="79">
        <v>-0.26253792643547058</v>
      </c>
      <c r="CQ181" s="79">
        <v>-0.16329753398895264</v>
      </c>
      <c r="CR181" s="79">
        <v>0.34285625815391541</v>
      </c>
      <c r="CS181" s="79">
        <v>0.2588842511177063</v>
      </c>
      <c r="CT181" s="79">
        <v>-0.31511467695236206</v>
      </c>
      <c r="CU181" s="79">
        <v>0.15326166152954102</v>
      </c>
      <c r="CV181" s="79">
        <v>0.59077268838882446</v>
      </c>
      <c r="CW181" s="79">
        <v>6.6863961517810822E-2</v>
      </c>
      <c r="CX181" s="79">
        <v>-0.25290355086326599</v>
      </c>
      <c r="CY181" s="79">
        <v>-0.78483831882476807</v>
      </c>
      <c r="CZ181" s="79">
        <v>-1.1201794147491455</v>
      </c>
      <c r="DA181" s="79">
        <v>-1.1992006301879883</v>
      </c>
      <c r="DB181" s="79">
        <v>-1.0200740098953247</v>
      </c>
      <c r="DC181" s="79">
        <v>-0.71996480226516724</v>
      </c>
      <c r="DD181" s="79">
        <v>-0.75310450792312622</v>
      </c>
      <c r="DE181" s="79">
        <v>-0.56304216384887695</v>
      </c>
      <c r="DF181" s="79">
        <v>-0.3576190173625946</v>
      </c>
      <c r="DG181" s="79">
        <v>-0.21383294463157654</v>
      </c>
      <c r="DH181" s="79">
        <v>-0.26107394695281982</v>
      </c>
      <c r="DI181" s="79">
        <v>-0.11360464245080948</v>
      </c>
      <c r="DJ181" s="79">
        <v>-3.3156976103782654E-2</v>
      </c>
      <c r="DK181" s="79">
        <v>-0.12980750203132629</v>
      </c>
      <c r="DL181" s="79">
        <v>-2.4662747979164124E-2</v>
      </c>
      <c r="DM181" s="79">
        <v>-4.6745501458644867E-3</v>
      </c>
      <c r="DN181" s="79">
        <v>-7.7423453330993652E-2</v>
      </c>
      <c r="DO181" s="79">
        <v>2.6138622313737869E-2</v>
      </c>
      <c r="DP181" s="79">
        <v>0.52926576137542725</v>
      </c>
      <c r="DQ181" s="79">
        <v>0.458332359790802</v>
      </c>
      <c r="DR181" s="79">
        <v>-0.10009800642728806</v>
      </c>
      <c r="DS181" s="79">
        <v>0.38216552138328552</v>
      </c>
      <c r="DT181" s="79">
        <v>0.82131659984588623</v>
      </c>
      <c r="DU181" s="79">
        <v>0.30197098851203918</v>
      </c>
      <c r="DV181" s="79">
        <v>-1.2759435921907425E-2</v>
      </c>
      <c r="DW181" s="79">
        <v>-0.55238443613052368</v>
      </c>
      <c r="DX181" s="79">
        <v>-0.89678549766540527</v>
      </c>
      <c r="DY181" s="79">
        <v>-0.86161267757415771</v>
      </c>
      <c r="DZ181" s="79">
        <v>-0.71735721826553345</v>
      </c>
      <c r="EA181" s="79">
        <v>-0.47512251138687134</v>
      </c>
      <c r="EB181" s="79">
        <v>-0.53070008754730225</v>
      </c>
      <c r="EC181" s="79">
        <v>-0.3693709671497345</v>
      </c>
      <c r="ED181" s="79">
        <v>-0.1701015830039978</v>
      </c>
      <c r="EE181" s="79">
        <v>-9.5131108537316322E-3</v>
      </c>
      <c r="EF181" s="79">
        <v>-2.0668409764766693E-2</v>
      </c>
      <c r="EG181" s="79">
        <v>0.11645092070102692</v>
      </c>
      <c r="EH181" s="79">
        <v>0.21708375215530396</v>
      </c>
      <c r="EI181" s="79">
        <v>0.12895175814628601</v>
      </c>
      <c r="EJ181" s="79">
        <v>0.22904892265796661</v>
      </c>
      <c r="EK181" s="79">
        <v>0.2459593266248703</v>
      </c>
      <c r="EL181" s="79">
        <v>0.18985244631767273</v>
      </c>
      <c r="EM181" s="79">
        <v>0.29965433478355408</v>
      </c>
      <c r="EN181" s="79">
        <v>0.79841154813766479</v>
      </c>
      <c r="EO181" s="79">
        <v>0.74630379676818848</v>
      </c>
      <c r="EP181" s="79">
        <v>0.21035191416740417</v>
      </c>
      <c r="EQ181" s="79">
        <v>0.71266633272171021</v>
      </c>
      <c r="ER181" s="79">
        <v>1.15418541431427</v>
      </c>
      <c r="ES181" s="79">
        <v>0.64142817258834839</v>
      </c>
      <c r="ET181" s="79">
        <v>0.33397051692008972</v>
      </c>
      <c r="EU181" s="79">
        <v>-0.21675798296928406</v>
      </c>
      <c r="EV181" s="79">
        <v>-0.57424014806747437</v>
      </c>
      <c r="EW181" s="79">
        <v>55.052352905273438</v>
      </c>
      <c r="EX181" s="79">
        <v>54.643138885498047</v>
      </c>
      <c r="EY181" s="79">
        <v>54.945072174072266</v>
      </c>
      <c r="EZ181" s="79">
        <v>55.115413665771484</v>
      </c>
      <c r="FA181" s="79">
        <v>55.206562042236328</v>
      </c>
      <c r="FB181" s="79">
        <v>55.161247253417969</v>
      </c>
      <c r="FC181" s="79">
        <v>55.306095123291016</v>
      </c>
      <c r="FD181" s="79">
        <v>57.116504669189453</v>
      </c>
      <c r="FE181" s="79">
        <v>59.585487365722656</v>
      </c>
      <c r="FF181" s="79">
        <v>62.08148193359375</v>
      </c>
      <c r="FG181" s="79">
        <v>64.516860961914063</v>
      </c>
      <c r="FH181" s="79">
        <v>66.958305358886719</v>
      </c>
      <c r="FI181" s="79">
        <v>69.739044189453125</v>
      </c>
      <c r="FJ181" s="79">
        <v>71.626129150390625</v>
      </c>
      <c r="FK181" s="79">
        <v>73.415306091308594</v>
      </c>
      <c r="FL181" s="79">
        <v>73.49456787109375</v>
      </c>
      <c r="FM181" s="79">
        <v>72.880935668945313</v>
      </c>
      <c r="FN181" s="79">
        <v>71.291610717773438</v>
      </c>
      <c r="FO181" s="79">
        <v>68.0606689453125</v>
      </c>
      <c r="FP181" s="79">
        <v>64.990631103515625</v>
      </c>
      <c r="FQ181" s="79">
        <v>61.192070007324219</v>
      </c>
      <c r="FR181" s="79">
        <v>59.556552886962891</v>
      </c>
      <c r="FS181" s="79">
        <v>58.486339569091797</v>
      </c>
      <c r="FT181" s="79">
        <v>57.494277954101563</v>
      </c>
      <c r="FU181" s="79">
        <v>0.12489128857851028</v>
      </c>
      <c r="FV181" s="79">
        <v>0.22757725417613983</v>
      </c>
      <c r="FW181" s="79">
        <v>0.12744975090026855</v>
      </c>
      <c r="FX181" s="79">
        <v>3320</v>
      </c>
      <c r="FY181" s="79">
        <v>1</v>
      </c>
      <c r="FZ181" s="41"/>
      <c r="GA181" s="34"/>
      <c r="GB181" s="34"/>
    </row>
    <row r="182" spans="1:184" x14ac:dyDescent="0.25">
      <c r="A182" t="s">
        <v>186</v>
      </c>
      <c r="B182" t="s">
        <v>236</v>
      </c>
      <c r="C182" t="s">
        <v>2</v>
      </c>
      <c r="D182" t="s">
        <v>203</v>
      </c>
      <c r="E182" t="s">
        <v>206</v>
      </c>
      <c r="F182" t="s">
        <v>179</v>
      </c>
      <c r="G182" t="s">
        <v>1</v>
      </c>
      <c r="H182" s="79">
        <v>987</v>
      </c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AZ182" s="79"/>
      <c r="BA182" s="79"/>
      <c r="BB182" s="79"/>
      <c r="BC182" s="79"/>
      <c r="BD182" s="79"/>
      <c r="BE182" s="79"/>
      <c r="BF182" s="79"/>
      <c r="BG182" s="79"/>
      <c r="BH182" s="79"/>
      <c r="BI182" s="79"/>
      <c r="BJ182" s="79"/>
      <c r="BK182" s="79"/>
      <c r="BL182" s="79"/>
      <c r="BM182" s="79"/>
      <c r="BN182" s="79"/>
      <c r="BO182" s="79"/>
      <c r="BP182" s="79"/>
      <c r="BQ182" s="79"/>
      <c r="BR182" s="79"/>
      <c r="BS182" s="79"/>
      <c r="BT182" s="79"/>
      <c r="BU182" s="79"/>
      <c r="BV182" s="79"/>
      <c r="BW182" s="79"/>
      <c r="BX182" s="79"/>
      <c r="BY182" s="79"/>
      <c r="BZ182" s="79"/>
      <c r="CA182" s="79"/>
      <c r="CB182" s="79"/>
      <c r="CC182" s="79"/>
      <c r="CD182" s="79"/>
      <c r="CE182" s="79"/>
      <c r="CF182" s="79"/>
      <c r="CG182" s="79"/>
      <c r="CH182" s="79"/>
      <c r="CI182" s="79"/>
      <c r="CJ182" s="79"/>
      <c r="CK182" s="79"/>
      <c r="CL182" s="79"/>
      <c r="CM182" s="79"/>
      <c r="CN182" s="79"/>
      <c r="CO182" s="79"/>
      <c r="CP182" s="79"/>
      <c r="CQ182" s="79"/>
      <c r="CR182" s="79"/>
      <c r="CS182" s="79"/>
      <c r="CT182" s="79"/>
      <c r="CU182" s="79"/>
      <c r="CV182" s="79"/>
      <c r="CW182" s="79"/>
      <c r="CX182" s="79"/>
      <c r="CY182" s="79"/>
      <c r="CZ182" s="79"/>
      <c r="DA182" s="79"/>
      <c r="DB182" s="79"/>
      <c r="DC182" s="79"/>
      <c r="DD182" s="79"/>
      <c r="DE182" s="79"/>
      <c r="DF182" s="79"/>
      <c r="DG182" s="79"/>
      <c r="DH182" s="79"/>
      <c r="DI182" s="79"/>
      <c r="DJ182" s="79"/>
      <c r="DK182" s="79"/>
      <c r="DL182" s="79"/>
      <c r="DM182" s="79"/>
      <c r="DN182" s="79"/>
      <c r="DO182" s="79"/>
      <c r="DP182" s="79"/>
      <c r="DQ182" s="79"/>
      <c r="DR182" s="79"/>
      <c r="DS182" s="79"/>
      <c r="DT182" s="79"/>
      <c r="DU182" s="79"/>
      <c r="DV182" s="79"/>
      <c r="DW182" s="79"/>
      <c r="DX182" s="79"/>
      <c r="DY182" s="79"/>
      <c r="DZ182" s="79"/>
      <c r="EA182" s="79"/>
      <c r="EB182" s="79"/>
      <c r="EC182" s="79"/>
      <c r="ED182" s="79"/>
      <c r="EE182" s="79"/>
      <c r="EF182" s="79"/>
      <c r="EG182" s="79"/>
      <c r="EH182" s="79"/>
      <c r="EI182" s="79"/>
      <c r="EJ182" s="79"/>
      <c r="EK182" s="79"/>
      <c r="EL182" s="79"/>
      <c r="EM182" s="79"/>
      <c r="EN182" s="79"/>
      <c r="EO182" s="79"/>
      <c r="EP182" s="79"/>
      <c r="EQ182" s="79"/>
      <c r="ER182" s="79"/>
      <c r="ES182" s="79"/>
      <c r="ET182" s="79"/>
      <c r="EU182" s="79"/>
      <c r="EV182" s="79"/>
      <c r="EW182" s="79"/>
      <c r="EX182" s="79"/>
      <c r="EY182" s="79"/>
      <c r="EZ182" s="79"/>
      <c r="FA182" s="79"/>
      <c r="FB182" s="79"/>
      <c r="FC182" s="79"/>
      <c r="FD182" s="79"/>
      <c r="FE182" s="79"/>
      <c r="FF182" s="79"/>
      <c r="FG182" s="79"/>
      <c r="FH182" s="79"/>
      <c r="FI182" s="79"/>
      <c r="FJ182" s="79"/>
      <c r="FK182" s="79"/>
      <c r="FL182" s="79"/>
      <c r="FM182" s="79"/>
      <c r="FN182" s="79"/>
      <c r="FO182" s="79"/>
      <c r="FP182" s="79"/>
      <c r="FQ182" s="79"/>
      <c r="FR182" s="79"/>
      <c r="FS182" s="79"/>
      <c r="FT182" s="79"/>
      <c r="FU182" s="79"/>
      <c r="FV182" s="79"/>
      <c r="FW182" s="79"/>
      <c r="FX182" s="79">
        <v>48</v>
      </c>
      <c r="FY182" s="79">
        <v>0</v>
      </c>
      <c r="FZ182" s="41"/>
      <c r="GA182" s="34"/>
      <c r="GB182" s="34"/>
    </row>
    <row r="183" spans="1:184" x14ac:dyDescent="0.25">
      <c r="A183" t="s">
        <v>186</v>
      </c>
      <c r="B183" t="s">
        <v>236</v>
      </c>
      <c r="C183" t="s">
        <v>2</v>
      </c>
      <c r="D183" t="s">
        <v>203</v>
      </c>
      <c r="E183" t="s">
        <v>206</v>
      </c>
      <c r="F183" t="s">
        <v>180</v>
      </c>
      <c r="G183" t="s">
        <v>1</v>
      </c>
      <c r="H183" s="79">
        <v>548</v>
      </c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Q183" s="79"/>
      <c r="AR183" s="79"/>
      <c r="AS183" s="79"/>
      <c r="AT183" s="79"/>
      <c r="AU183" s="79"/>
      <c r="AV183" s="79"/>
      <c r="AW183" s="79"/>
      <c r="AX183" s="79"/>
      <c r="AY183" s="79"/>
      <c r="AZ183" s="79"/>
      <c r="BA183" s="79"/>
      <c r="BB183" s="79"/>
      <c r="BC183" s="79"/>
      <c r="BD183" s="79"/>
      <c r="BE183" s="79"/>
      <c r="BF183" s="79"/>
      <c r="BG183" s="79"/>
      <c r="BH183" s="79"/>
      <c r="BI183" s="79"/>
      <c r="BJ183" s="79"/>
      <c r="BK183" s="79"/>
      <c r="BL183" s="79"/>
      <c r="BM183" s="79"/>
      <c r="BN183" s="79"/>
      <c r="BO183" s="79"/>
      <c r="BP183" s="79"/>
      <c r="BQ183" s="79"/>
      <c r="BR183" s="79"/>
      <c r="BS183" s="79"/>
      <c r="BT183" s="79"/>
      <c r="BU183" s="79"/>
      <c r="BV183" s="79"/>
      <c r="BW183" s="79"/>
      <c r="BX183" s="79"/>
      <c r="BY183" s="79"/>
      <c r="BZ183" s="79"/>
      <c r="CA183" s="79"/>
      <c r="CB183" s="79"/>
      <c r="CC183" s="79"/>
      <c r="CD183" s="79"/>
      <c r="CE183" s="79"/>
      <c r="CF183" s="79"/>
      <c r="CG183" s="79"/>
      <c r="CH183" s="79"/>
      <c r="CI183" s="79"/>
      <c r="CJ183" s="79"/>
      <c r="CK183" s="79"/>
      <c r="CL183" s="79"/>
      <c r="CM183" s="79"/>
      <c r="CN183" s="79"/>
      <c r="CO183" s="79"/>
      <c r="CP183" s="79"/>
      <c r="CQ183" s="79"/>
      <c r="CR183" s="79"/>
      <c r="CS183" s="79"/>
      <c r="CT183" s="79"/>
      <c r="CU183" s="79"/>
      <c r="CV183" s="79"/>
      <c r="CW183" s="79"/>
      <c r="CX183" s="79"/>
      <c r="CY183" s="79"/>
      <c r="CZ183" s="79"/>
      <c r="DA183" s="79"/>
      <c r="DB183" s="79"/>
      <c r="DC183" s="79"/>
      <c r="DD183" s="79"/>
      <c r="DE183" s="79"/>
      <c r="DF183" s="79"/>
      <c r="DG183" s="79"/>
      <c r="DH183" s="79"/>
      <c r="DI183" s="79"/>
      <c r="DJ183" s="79"/>
      <c r="DK183" s="79"/>
      <c r="DL183" s="79"/>
      <c r="DM183" s="79"/>
      <c r="DN183" s="79"/>
      <c r="DO183" s="79"/>
      <c r="DP183" s="79"/>
      <c r="DQ183" s="79"/>
      <c r="DR183" s="79"/>
      <c r="DS183" s="79"/>
      <c r="DT183" s="79"/>
      <c r="DU183" s="79"/>
      <c r="DV183" s="79"/>
      <c r="DW183" s="79"/>
      <c r="DX183" s="79"/>
      <c r="DY183" s="79"/>
      <c r="DZ183" s="79"/>
      <c r="EA183" s="79"/>
      <c r="EB183" s="79"/>
      <c r="EC183" s="79"/>
      <c r="ED183" s="79"/>
      <c r="EE183" s="79"/>
      <c r="EF183" s="79"/>
      <c r="EG183" s="79"/>
      <c r="EH183" s="79"/>
      <c r="EI183" s="79"/>
      <c r="EJ183" s="79"/>
      <c r="EK183" s="79"/>
      <c r="EL183" s="79"/>
      <c r="EM183" s="79"/>
      <c r="EN183" s="79"/>
      <c r="EO183" s="79"/>
      <c r="EP183" s="79"/>
      <c r="EQ183" s="79"/>
      <c r="ER183" s="79"/>
      <c r="ES183" s="79"/>
      <c r="ET183" s="79"/>
      <c r="EU183" s="79"/>
      <c r="EV183" s="79"/>
      <c r="EW183" s="79"/>
      <c r="EX183" s="79"/>
      <c r="EY183" s="79"/>
      <c r="EZ183" s="79"/>
      <c r="FA183" s="79"/>
      <c r="FB183" s="79"/>
      <c r="FC183" s="79"/>
      <c r="FD183" s="79"/>
      <c r="FE183" s="79"/>
      <c r="FF183" s="79"/>
      <c r="FG183" s="79"/>
      <c r="FH183" s="79"/>
      <c r="FI183" s="79"/>
      <c r="FJ183" s="79"/>
      <c r="FK183" s="79"/>
      <c r="FL183" s="79"/>
      <c r="FM183" s="79"/>
      <c r="FN183" s="79"/>
      <c r="FO183" s="79"/>
      <c r="FP183" s="79"/>
      <c r="FQ183" s="79"/>
      <c r="FR183" s="79"/>
      <c r="FS183" s="79"/>
      <c r="FT183" s="79"/>
      <c r="FU183" s="79"/>
      <c r="FV183" s="79"/>
      <c r="FW183" s="79"/>
      <c r="FX183" s="79">
        <v>98</v>
      </c>
      <c r="FY183" s="79">
        <v>0</v>
      </c>
      <c r="FZ183" s="41"/>
      <c r="GA183" s="34"/>
      <c r="GB183" s="34"/>
    </row>
    <row r="184" spans="1:184" x14ac:dyDescent="0.25">
      <c r="A184" t="s">
        <v>186</v>
      </c>
      <c r="B184" t="s">
        <v>236</v>
      </c>
      <c r="C184" t="s">
        <v>2</v>
      </c>
      <c r="D184" t="s">
        <v>203</v>
      </c>
      <c r="E184" t="s">
        <v>206</v>
      </c>
      <c r="F184" t="s">
        <v>181</v>
      </c>
      <c r="G184" t="s">
        <v>1</v>
      </c>
      <c r="H184" s="79">
        <v>226</v>
      </c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Q184" s="79"/>
      <c r="AR184" s="79"/>
      <c r="AS184" s="79"/>
      <c r="AT184" s="79"/>
      <c r="AU184" s="79"/>
      <c r="AV184" s="79"/>
      <c r="AW184" s="79"/>
      <c r="AX184" s="79"/>
      <c r="AY184" s="79"/>
      <c r="AZ184" s="79"/>
      <c r="BA184" s="79"/>
      <c r="BB184" s="79"/>
      <c r="BC184" s="79"/>
      <c r="BD184" s="79"/>
      <c r="BE184" s="79"/>
      <c r="BF184" s="79"/>
      <c r="BG184" s="79"/>
      <c r="BH184" s="79"/>
      <c r="BI184" s="79"/>
      <c r="BJ184" s="79"/>
      <c r="BK184" s="79"/>
      <c r="BL184" s="79"/>
      <c r="BM184" s="79"/>
      <c r="BN184" s="79"/>
      <c r="BO184" s="79"/>
      <c r="BP184" s="79"/>
      <c r="BQ184" s="79"/>
      <c r="BR184" s="79"/>
      <c r="BS184" s="79"/>
      <c r="BT184" s="79"/>
      <c r="BU184" s="79"/>
      <c r="BV184" s="79"/>
      <c r="BW184" s="79"/>
      <c r="BX184" s="79"/>
      <c r="BY184" s="79"/>
      <c r="BZ184" s="79"/>
      <c r="CA184" s="79"/>
      <c r="CB184" s="79"/>
      <c r="CC184" s="79"/>
      <c r="CD184" s="79"/>
      <c r="CE184" s="79"/>
      <c r="CF184" s="79"/>
      <c r="CG184" s="79"/>
      <c r="CH184" s="79"/>
      <c r="CI184" s="79"/>
      <c r="CJ184" s="79"/>
      <c r="CK184" s="79"/>
      <c r="CL184" s="79"/>
      <c r="CM184" s="79"/>
      <c r="CN184" s="79"/>
      <c r="CO184" s="79"/>
      <c r="CP184" s="79"/>
      <c r="CQ184" s="79"/>
      <c r="CR184" s="79"/>
      <c r="CS184" s="79"/>
      <c r="CT184" s="79"/>
      <c r="CU184" s="79"/>
      <c r="CV184" s="79"/>
      <c r="CW184" s="79"/>
      <c r="CX184" s="79"/>
      <c r="CY184" s="79"/>
      <c r="CZ184" s="79"/>
      <c r="DA184" s="79"/>
      <c r="DB184" s="79"/>
      <c r="DC184" s="79"/>
      <c r="DD184" s="79"/>
      <c r="DE184" s="79"/>
      <c r="DF184" s="79"/>
      <c r="DG184" s="79"/>
      <c r="DH184" s="79"/>
      <c r="DI184" s="79"/>
      <c r="DJ184" s="79"/>
      <c r="DK184" s="79"/>
      <c r="DL184" s="79"/>
      <c r="DM184" s="79"/>
      <c r="DN184" s="79"/>
      <c r="DO184" s="79"/>
      <c r="DP184" s="79"/>
      <c r="DQ184" s="79"/>
      <c r="DR184" s="79"/>
      <c r="DS184" s="79"/>
      <c r="DT184" s="79"/>
      <c r="DU184" s="79"/>
      <c r="DV184" s="79"/>
      <c r="DW184" s="79"/>
      <c r="DX184" s="79"/>
      <c r="DY184" s="79"/>
      <c r="DZ184" s="79"/>
      <c r="EA184" s="79"/>
      <c r="EB184" s="79"/>
      <c r="EC184" s="79"/>
      <c r="ED184" s="79"/>
      <c r="EE184" s="79"/>
      <c r="EF184" s="79"/>
      <c r="EG184" s="79"/>
      <c r="EH184" s="79"/>
      <c r="EI184" s="79"/>
      <c r="EJ184" s="79"/>
      <c r="EK184" s="79"/>
      <c r="EL184" s="79"/>
      <c r="EM184" s="79"/>
      <c r="EN184" s="79"/>
      <c r="EO184" s="79"/>
      <c r="EP184" s="79"/>
      <c r="EQ184" s="79"/>
      <c r="ER184" s="79"/>
      <c r="ES184" s="79"/>
      <c r="ET184" s="79"/>
      <c r="EU184" s="79"/>
      <c r="EV184" s="79"/>
      <c r="EW184" s="79"/>
      <c r="EX184" s="79"/>
      <c r="EY184" s="79"/>
      <c r="EZ184" s="79"/>
      <c r="FA184" s="79"/>
      <c r="FB184" s="79"/>
      <c r="FC184" s="79"/>
      <c r="FD184" s="79"/>
      <c r="FE184" s="79"/>
      <c r="FF184" s="79"/>
      <c r="FG184" s="79"/>
      <c r="FH184" s="79"/>
      <c r="FI184" s="79"/>
      <c r="FJ184" s="79"/>
      <c r="FK184" s="79"/>
      <c r="FL184" s="79"/>
      <c r="FM184" s="79"/>
      <c r="FN184" s="79"/>
      <c r="FO184" s="79"/>
      <c r="FP184" s="79"/>
      <c r="FQ184" s="79"/>
      <c r="FR184" s="79"/>
      <c r="FS184" s="79"/>
      <c r="FT184" s="79"/>
      <c r="FU184" s="79"/>
      <c r="FV184" s="79"/>
      <c r="FW184" s="79"/>
      <c r="FX184" s="79">
        <v>8</v>
      </c>
      <c r="FY184" s="79">
        <v>0</v>
      </c>
      <c r="FZ184" s="41"/>
      <c r="GA184" s="34"/>
      <c r="GB184" s="34"/>
    </row>
    <row r="185" spans="1:184" x14ac:dyDescent="0.25">
      <c r="A185" t="s">
        <v>186</v>
      </c>
      <c r="B185" t="s">
        <v>236</v>
      </c>
      <c r="C185" t="s">
        <v>2</v>
      </c>
      <c r="D185" t="s">
        <v>203</v>
      </c>
      <c r="E185" t="s">
        <v>206</v>
      </c>
      <c r="F185" t="s">
        <v>182</v>
      </c>
      <c r="G185" t="s">
        <v>1</v>
      </c>
      <c r="H185" s="79">
        <v>2569</v>
      </c>
      <c r="I185" s="79">
        <v>1.0453388690948486</v>
      </c>
      <c r="J185" s="79">
        <v>0.97520577907562256</v>
      </c>
      <c r="K185" s="79">
        <v>0.88551980257034302</v>
      </c>
      <c r="L185" s="79">
        <v>0.82312476634979248</v>
      </c>
      <c r="M185" s="79">
        <v>0.85956209897994995</v>
      </c>
      <c r="N185" s="79">
        <v>0.91892081499099731</v>
      </c>
      <c r="O185" s="79">
        <v>1.1959372758865356</v>
      </c>
      <c r="P185" s="79">
        <v>1.399989128112793</v>
      </c>
      <c r="Q185" s="79">
        <v>1.3094155788421631</v>
      </c>
      <c r="R185" s="79">
        <v>1.2537401914596558</v>
      </c>
      <c r="S185" s="79">
        <v>1.2445342540740967</v>
      </c>
      <c r="T185" s="79">
        <v>1.089051365852356</v>
      </c>
      <c r="U185" s="79">
        <v>1.0499852895736694</v>
      </c>
      <c r="V185" s="79">
        <v>1.1799627542495728</v>
      </c>
      <c r="W185" s="79">
        <v>1.0719048976898193</v>
      </c>
      <c r="X185" s="79">
        <v>1.0979048013687134</v>
      </c>
      <c r="Y185" s="79">
        <v>1.1908608675003052</v>
      </c>
      <c r="Z185" s="79">
        <v>1.2120938301086426</v>
      </c>
      <c r="AA185" s="79">
        <v>1.3113802671432495</v>
      </c>
      <c r="AB185" s="79">
        <v>1.549688458442688</v>
      </c>
      <c r="AC185" s="79">
        <v>1.6432358026504517</v>
      </c>
      <c r="AD185" s="79">
        <v>1.6878212690353394</v>
      </c>
      <c r="AE185" s="79">
        <v>1.4911608695983887</v>
      </c>
      <c r="AF185" s="79">
        <v>1.1746584177017212</v>
      </c>
      <c r="AG185" s="79">
        <v>-1.3799577951431274E-2</v>
      </c>
      <c r="AH185" s="79">
        <v>-1.6909968107938766E-2</v>
      </c>
      <c r="AI185" s="79">
        <v>-1.67972631752491E-2</v>
      </c>
      <c r="AJ185" s="79">
        <v>-1.4256912283599377E-2</v>
      </c>
      <c r="AK185" s="79">
        <v>2.2312883287668228E-2</v>
      </c>
      <c r="AL185" s="79">
        <v>-0.14881432056427002</v>
      </c>
      <c r="AM185" s="79">
        <v>-6.8356640636920929E-2</v>
      </c>
      <c r="AN185" s="79">
        <v>-0.17849020659923553</v>
      </c>
      <c r="AO185" s="79">
        <v>-0.15493421256542206</v>
      </c>
      <c r="AP185" s="79">
        <v>-0.19479402899742126</v>
      </c>
      <c r="AQ185" s="79">
        <v>-9.435475617647171E-2</v>
      </c>
      <c r="AR185" s="79">
        <v>-0.2200762927532196</v>
      </c>
      <c r="AS185" s="79">
        <v>-0.15038144588470459</v>
      </c>
      <c r="AT185" s="79">
        <v>1.7878108192235231E-3</v>
      </c>
      <c r="AU185" s="79">
        <v>-0.1950744241476059</v>
      </c>
      <c r="AV185" s="79">
        <v>-0.24947419762611389</v>
      </c>
      <c r="AW185" s="79">
        <v>-0.26377284526824951</v>
      </c>
      <c r="AX185" s="79">
        <v>-0.31190711259841919</v>
      </c>
      <c r="AY185" s="79">
        <v>-0.19992527365684509</v>
      </c>
      <c r="AZ185" s="79">
        <v>-7.4773646891117096E-2</v>
      </c>
      <c r="BA185" s="79">
        <v>-6.8438790738582611E-2</v>
      </c>
      <c r="BB185" s="79">
        <v>-0.24863320589065552</v>
      </c>
      <c r="BC185" s="79">
        <v>-0.40953722596168518</v>
      </c>
      <c r="BD185" s="79">
        <v>-0.46312573552131653</v>
      </c>
      <c r="BE185" s="79">
        <v>7.1239598095417023E-2</v>
      </c>
      <c r="BF185" s="79">
        <v>7.5072444975376129E-2</v>
      </c>
      <c r="BG185" s="79">
        <v>6.4140714704990387E-2</v>
      </c>
      <c r="BH185" s="79">
        <v>5.5393703281879425E-2</v>
      </c>
      <c r="BI185" s="79">
        <v>8.5980087518692017E-2</v>
      </c>
      <c r="BJ185" s="79">
        <v>-7.447853684425354E-2</v>
      </c>
      <c r="BK185" s="79">
        <v>3.7581272423267365E-2</v>
      </c>
      <c r="BL185" s="79">
        <v>-5.7291436940431595E-2</v>
      </c>
      <c r="BM185" s="79">
        <v>-3.4874361008405685E-2</v>
      </c>
      <c r="BN185" s="79">
        <v>-6.0612581670284271E-2</v>
      </c>
      <c r="BO185" s="79">
        <v>4.6402428299188614E-2</v>
      </c>
      <c r="BP185" s="79">
        <v>-9.2905119061470032E-2</v>
      </c>
      <c r="BQ185" s="79">
        <v>-2.0593762397766113E-2</v>
      </c>
      <c r="BR185" s="79">
        <v>0.130389004945755</v>
      </c>
      <c r="BS185" s="79">
        <v>-5.7392645627260208E-2</v>
      </c>
      <c r="BT185" s="79">
        <v>-9.7082383930683136E-2</v>
      </c>
      <c r="BU185" s="79">
        <v>-0.10513182729482651</v>
      </c>
      <c r="BV185" s="79">
        <v>-0.14722847938537598</v>
      </c>
      <c r="BW185" s="79">
        <v>-5.1093965768814087E-2</v>
      </c>
      <c r="BX185" s="79">
        <v>7.9832613468170166E-2</v>
      </c>
      <c r="BY185" s="79">
        <v>8.8125236332416534E-2</v>
      </c>
      <c r="BZ185" s="79">
        <v>-0.10462935268878937</v>
      </c>
      <c r="CA185" s="79">
        <v>-0.25387969613075256</v>
      </c>
      <c r="CB185" s="79">
        <v>-0.33609721064567566</v>
      </c>
      <c r="CC185" s="79">
        <v>0.13013747334480286</v>
      </c>
      <c r="CD185" s="79">
        <v>0.1387791782617569</v>
      </c>
      <c r="CE185" s="79">
        <v>0.12019810825586319</v>
      </c>
      <c r="CF185" s="79">
        <v>0.10363350808620453</v>
      </c>
      <c r="CG185" s="79">
        <v>0.13007579743862152</v>
      </c>
      <c r="CH185" s="79">
        <v>-2.2993795573711395E-2</v>
      </c>
      <c r="CI185" s="79">
        <v>0.11095354706048965</v>
      </c>
      <c r="CJ185" s="79">
        <v>2.6650462299585342E-2</v>
      </c>
      <c r="CK185" s="79">
        <v>4.8278726637363434E-2</v>
      </c>
      <c r="CL185" s="79">
        <v>3.2321080565452576E-2</v>
      </c>
      <c r="CM185" s="79">
        <v>0.14389042556285858</v>
      </c>
      <c r="CN185" s="79">
        <v>-4.8267575912177563E-3</v>
      </c>
      <c r="CO185" s="79">
        <v>6.9296792149543762E-2</v>
      </c>
      <c r="CP185" s="79">
        <v>0.21945779025554657</v>
      </c>
      <c r="CQ185" s="79">
        <v>3.7965331226587296E-2</v>
      </c>
      <c r="CR185" s="79">
        <v>8.4637142717838287E-3</v>
      </c>
      <c r="CS185" s="79">
        <v>4.7424547374248505E-3</v>
      </c>
      <c r="CT185" s="79">
        <v>-3.3172573894262314E-2</v>
      </c>
      <c r="CU185" s="79">
        <v>5.1986142992973328E-2</v>
      </c>
      <c r="CV185" s="79">
        <v>0.18691243231296539</v>
      </c>
      <c r="CW185" s="79">
        <v>0.19656100869178772</v>
      </c>
      <c r="CX185" s="79">
        <v>-4.8927231691777706E-3</v>
      </c>
      <c r="CY185" s="79">
        <v>-0.14607174694538116</v>
      </c>
      <c r="CZ185" s="79">
        <v>-0.24811765551567078</v>
      </c>
      <c r="DA185" s="79">
        <v>0.18903534114360809</v>
      </c>
      <c r="DB185" s="79">
        <v>0.20248591899871826</v>
      </c>
      <c r="DC185" s="79">
        <v>0.17625550925731659</v>
      </c>
      <c r="DD185" s="79">
        <v>0.15187330543994904</v>
      </c>
      <c r="DE185" s="79">
        <v>0.17417150735855103</v>
      </c>
      <c r="DF185" s="79">
        <v>2.8490941971540451E-2</v>
      </c>
      <c r="DG185" s="79">
        <v>0.18432582914829254</v>
      </c>
      <c r="DH185" s="79">
        <v>0.11059235781431198</v>
      </c>
      <c r="DI185" s="79">
        <v>0.13143181800842285</v>
      </c>
      <c r="DJ185" s="79">
        <v>0.12525475025177002</v>
      </c>
      <c r="DK185" s="79">
        <v>0.24137842655181885</v>
      </c>
      <c r="DL185" s="79">
        <v>8.3251610398292542E-2</v>
      </c>
      <c r="DM185" s="79">
        <v>0.15918734669685364</v>
      </c>
      <c r="DN185" s="79">
        <v>0.30852657556533813</v>
      </c>
      <c r="DO185" s="79">
        <v>0.1333233118057251</v>
      </c>
      <c r="DP185" s="79">
        <v>0.11400981247425079</v>
      </c>
      <c r="DQ185" s="79">
        <v>0.11461673676967621</v>
      </c>
      <c r="DR185" s="79">
        <v>8.0883339047431946E-2</v>
      </c>
      <c r="DS185" s="79">
        <v>0.15506625175476074</v>
      </c>
      <c r="DT185" s="79">
        <v>0.29399225115776062</v>
      </c>
      <c r="DU185" s="79">
        <v>0.3049967885017395</v>
      </c>
      <c r="DV185" s="79">
        <v>9.484390914440155E-2</v>
      </c>
      <c r="DW185" s="79">
        <v>-3.8263805210590363E-2</v>
      </c>
      <c r="DX185" s="79">
        <v>-0.1601380854845047</v>
      </c>
      <c r="DY185" s="79">
        <v>0.27407452464103699</v>
      </c>
      <c r="DZ185" s="79">
        <v>0.29446831345558167</v>
      </c>
      <c r="EA185" s="79">
        <v>0.25719347596168518</v>
      </c>
      <c r="EB185" s="79">
        <v>0.22152392566204071</v>
      </c>
      <c r="EC185" s="79">
        <v>0.23783871531486511</v>
      </c>
      <c r="ED185" s="79">
        <v>0.10282672941684723</v>
      </c>
      <c r="EE185" s="79">
        <v>0.29026374220848083</v>
      </c>
      <c r="EF185" s="79">
        <v>0.23179112374782562</v>
      </c>
      <c r="EG185" s="79">
        <v>0.25149166584014893</v>
      </c>
      <c r="EH185" s="79">
        <v>0.25943619012832642</v>
      </c>
      <c r="EI185" s="79">
        <v>0.38213559985160828</v>
      </c>
      <c r="EJ185" s="79">
        <v>0.21042278409004211</v>
      </c>
      <c r="EK185" s="79">
        <v>0.28897503018379211</v>
      </c>
      <c r="EL185" s="79">
        <v>0.43712776899337769</v>
      </c>
      <c r="EM185" s="79">
        <v>0.27100509405136108</v>
      </c>
      <c r="EN185" s="79">
        <v>0.26640161871910095</v>
      </c>
      <c r="EO185" s="79">
        <v>0.27325773239135742</v>
      </c>
      <c r="EP185" s="79">
        <v>0.24556195735931396</v>
      </c>
      <c r="EQ185" s="79">
        <v>0.30389755964279175</v>
      </c>
      <c r="ER185" s="79">
        <v>0.44859850406646729</v>
      </c>
      <c r="ES185" s="79">
        <v>0.46156081557273865</v>
      </c>
      <c r="ET185" s="79">
        <v>0.2388477623462677</v>
      </c>
      <c r="EU185" s="79">
        <v>0.11739373207092285</v>
      </c>
      <c r="EV185" s="79">
        <v>-3.3109560608863831E-2</v>
      </c>
      <c r="EW185" s="79">
        <v>54.290805816650391</v>
      </c>
      <c r="EX185" s="79">
        <v>53.296405792236328</v>
      </c>
      <c r="EY185" s="79">
        <v>52.866806030273438</v>
      </c>
      <c r="EZ185" s="79">
        <v>52.523242950439453</v>
      </c>
      <c r="FA185" s="79">
        <v>52.552032470703125</v>
      </c>
      <c r="FB185" s="79">
        <v>52.363941192626953</v>
      </c>
      <c r="FC185" s="79">
        <v>52.849105834960938</v>
      </c>
      <c r="FD185" s="79">
        <v>54.870498657226563</v>
      </c>
      <c r="FE185" s="79">
        <v>57.282001495361328</v>
      </c>
      <c r="FF185" s="79">
        <v>61.979598999023438</v>
      </c>
      <c r="FG185" s="79">
        <v>67.780471801757813</v>
      </c>
      <c r="FH185" s="79">
        <v>72.32122802734375</v>
      </c>
      <c r="FI185" s="79">
        <v>75.863059997558594</v>
      </c>
      <c r="FJ185" s="79">
        <v>78.676918029785156</v>
      </c>
      <c r="FK185" s="79">
        <v>80.002510070800781</v>
      </c>
      <c r="FL185" s="79">
        <v>80.214164733886719</v>
      </c>
      <c r="FM185" s="79">
        <v>78.234390258789063</v>
      </c>
      <c r="FN185" s="79">
        <v>76.289016723632813</v>
      </c>
      <c r="FO185" s="79">
        <v>71.217414855957031</v>
      </c>
      <c r="FP185" s="79">
        <v>66.083366394042969</v>
      </c>
      <c r="FQ185" s="79">
        <v>61.244373321533203</v>
      </c>
      <c r="FR185" s="79">
        <v>59.565193176269531</v>
      </c>
      <c r="FS185" s="79">
        <v>57.930244445800781</v>
      </c>
      <c r="FT185" s="79">
        <v>56.977745056152344</v>
      </c>
      <c r="FU185" s="79">
        <v>6.7004069685935974E-2</v>
      </c>
      <c r="FV185" s="79">
        <v>0.12749560177326202</v>
      </c>
      <c r="FW185" s="79">
        <v>6.0952343046665192E-2</v>
      </c>
      <c r="FX185" s="79">
        <v>297</v>
      </c>
      <c r="FY185" s="79">
        <v>1</v>
      </c>
      <c r="FZ185" s="41"/>
      <c r="GA185" s="34"/>
      <c r="GB185" s="34"/>
    </row>
    <row r="186" spans="1:184" x14ac:dyDescent="0.25">
      <c r="A186" t="s">
        <v>186</v>
      </c>
      <c r="B186" t="s">
        <v>236</v>
      </c>
      <c r="C186" t="s">
        <v>2</v>
      </c>
      <c r="D186" t="s">
        <v>203</v>
      </c>
      <c r="E186" t="s">
        <v>206</v>
      </c>
      <c r="F186" t="s">
        <v>183</v>
      </c>
      <c r="G186" t="s">
        <v>1</v>
      </c>
      <c r="H186" s="79">
        <v>2254</v>
      </c>
      <c r="I186" s="79">
        <v>1.0122236013412476</v>
      </c>
      <c r="J186" s="79">
        <v>0.82367169857025146</v>
      </c>
      <c r="K186" s="79">
        <v>0.84890925884246826</v>
      </c>
      <c r="L186" s="79">
        <v>0.91809660196304321</v>
      </c>
      <c r="M186" s="79">
        <v>0.9891095757484436</v>
      </c>
      <c r="N186" s="79">
        <v>1.0999773740768433</v>
      </c>
      <c r="O186" s="79">
        <v>1.4795174598693848</v>
      </c>
      <c r="P186" s="79">
        <v>1.2111438512802124</v>
      </c>
      <c r="Q186" s="79">
        <v>0.98615723848342896</v>
      </c>
      <c r="R186" s="79">
        <v>1.1920109987258911</v>
      </c>
      <c r="S186" s="79">
        <v>1.0787200927734375</v>
      </c>
      <c r="T186" s="79">
        <v>1.0275965929031372</v>
      </c>
      <c r="U186" s="79">
        <v>1.0063258409500122</v>
      </c>
      <c r="V186" s="79">
        <v>1.0157938003540039</v>
      </c>
      <c r="W186" s="79">
        <v>0.87389224767684937</v>
      </c>
      <c r="X186" s="79">
        <v>1.2196106910705566</v>
      </c>
      <c r="Y186" s="79">
        <v>1.3253191709518433</v>
      </c>
      <c r="Z186" s="79">
        <v>1.2607595920562744</v>
      </c>
      <c r="AA186" s="79">
        <v>1.3681483268737793</v>
      </c>
      <c r="AB186" s="79">
        <v>1.5373932123184204</v>
      </c>
      <c r="AC186" s="79">
        <v>1.6697001457214355</v>
      </c>
      <c r="AD186" s="79">
        <v>1.6904021501541138</v>
      </c>
      <c r="AE186" s="79">
        <v>1.5675003528594971</v>
      </c>
      <c r="AF186" s="79">
        <v>1.2417986392974854</v>
      </c>
      <c r="AG186" s="79">
        <v>-0.35812768340110779</v>
      </c>
      <c r="AH186" s="79">
        <v>-0.39972275495529175</v>
      </c>
      <c r="AI186" s="79">
        <v>-0.23907382786273956</v>
      </c>
      <c r="AJ186" s="79">
        <v>-0.14735670387744904</v>
      </c>
      <c r="AK186" s="79">
        <v>-0.13107599318027496</v>
      </c>
      <c r="AL186" s="79">
        <v>-8.359372615814209E-2</v>
      </c>
      <c r="AM186" s="79">
        <v>-0.10613726824522018</v>
      </c>
      <c r="AN186" s="79">
        <v>-0.39440339803695679</v>
      </c>
      <c r="AO186" s="79">
        <v>-0.71689051389694214</v>
      </c>
      <c r="AP186" s="79">
        <v>-0.72803950309753418</v>
      </c>
      <c r="AQ186" s="79">
        <v>-0.50565934181213379</v>
      </c>
      <c r="AR186" s="79">
        <v>-0.46194711327552795</v>
      </c>
      <c r="AS186" s="79">
        <v>-0.57177889347076416</v>
      </c>
      <c r="AT186" s="79">
        <v>-0.59525406360626221</v>
      </c>
      <c r="AU186" s="79">
        <v>-0.79409992694854736</v>
      </c>
      <c r="AV186" s="79">
        <v>-0.56903916597366333</v>
      </c>
      <c r="AW186" s="79">
        <v>-0.66518586874008179</v>
      </c>
      <c r="AX186" s="79">
        <v>-0.66615694761276245</v>
      </c>
      <c r="AY186" s="79">
        <v>-0.69685965776443481</v>
      </c>
      <c r="AZ186" s="79">
        <v>-0.48132404685020447</v>
      </c>
      <c r="BA186" s="79">
        <v>-0.35969370603561401</v>
      </c>
      <c r="BB186" s="79">
        <v>-0.47595375776290894</v>
      </c>
      <c r="BC186" s="79">
        <v>-0.4551912248134613</v>
      </c>
      <c r="BD186" s="79">
        <v>-0.49217495322227478</v>
      </c>
      <c r="BE186" s="79">
        <v>-0.19080299139022827</v>
      </c>
      <c r="BF186" s="79">
        <v>-0.25595971941947937</v>
      </c>
      <c r="BG186" s="79">
        <v>-0.13748820126056671</v>
      </c>
      <c r="BH186" s="79">
        <v>-4.5933105051517487E-2</v>
      </c>
      <c r="BI186" s="79">
        <v>-1.2421539286151528E-3</v>
      </c>
      <c r="BJ186" s="79">
        <v>4.5116186141967773E-2</v>
      </c>
      <c r="BK186" s="79">
        <v>4.6257238835096359E-2</v>
      </c>
      <c r="BL186" s="79">
        <v>-0.25091630220413208</v>
      </c>
      <c r="BM186" s="79">
        <v>-0.52303606271743774</v>
      </c>
      <c r="BN186" s="79">
        <v>-0.51537019014358521</v>
      </c>
      <c r="BO186" s="79">
        <v>-0.31858086585998535</v>
      </c>
      <c r="BP186" s="79">
        <v>-0.28296381235122681</v>
      </c>
      <c r="BQ186" s="79">
        <v>-0.38616225123405457</v>
      </c>
      <c r="BR186" s="79">
        <v>-0.37790542840957642</v>
      </c>
      <c r="BS186" s="79">
        <v>-0.57952231168746948</v>
      </c>
      <c r="BT186" s="79">
        <v>-0.32775816321372986</v>
      </c>
      <c r="BU186" s="79">
        <v>-0.39952433109283447</v>
      </c>
      <c r="BV186" s="79">
        <v>-0.42596471309661865</v>
      </c>
      <c r="BW186" s="79">
        <v>-0.4691062867641449</v>
      </c>
      <c r="BX186" s="79">
        <v>-0.25229808688163757</v>
      </c>
      <c r="BY186" s="79">
        <v>-0.13380461931228638</v>
      </c>
      <c r="BZ186" s="79">
        <v>-0.2481771856546402</v>
      </c>
      <c r="CA186" s="79">
        <v>-0.21980038285255432</v>
      </c>
      <c r="CB186" s="79">
        <v>-0.2927614152431488</v>
      </c>
      <c r="CC186" s="79">
        <v>-7.4914425611495972E-2</v>
      </c>
      <c r="CD186" s="79">
        <v>-0.15638990700244904</v>
      </c>
      <c r="CE186" s="79">
        <v>-6.7130304872989655E-2</v>
      </c>
      <c r="CF186" s="79">
        <v>2.4312563240528107E-2</v>
      </c>
      <c r="CG186" s="79">
        <v>8.8680364191532135E-2</v>
      </c>
      <c r="CH186" s="79">
        <v>0.13426028192043304</v>
      </c>
      <c r="CI186" s="79">
        <v>0.15180520713329315</v>
      </c>
      <c r="CJ186" s="79">
        <v>-0.15153756737709045</v>
      </c>
      <c r="CK186" s="79">
        <v>-0.38877302408218384</v>
      </c>
      <c r="CL186" s="79">
        <v>-0.36807602643966675</v>
      </c>
      <c r="CM186" s="79">
        <v>-0.1890108734369278</v>
      </c>
      <c r="CN186" s="79">
        <v>-0.15900053083896637</v>
      </c>
      <c r="CO186" s="79">
        <v>-0.2576046884059906</v>
      </c>
      <c r="CP186" s="79">
        <v>-0.22737042605876923</v>
      </c>
      <c r="CQ186" s="79">
        <v>-0.43090647459030151</v>
      </c>
      <c r="CR186" s="79">
        <v>-0.16064766049385071</v>
      </c>
      <c r="CS186" s="79">
        <v>-0.2155279666185379</v>
      </c>
      <c r="CT186" s="79">
        <v>-0.25960829854011536</v>
      </c>
      <c r="CU186" s="79">
        <v>-0.31136500835418701</v>
      </c>
      <c r="CV186" s="79">
        <v>-9.3675382435321808E-2</v>
      </c>
      <c r="CW186" s="79">
        <v>2.2645492106676102E-2</v>
      </c>
      <c r="CX186" s="79">
        <v>-9.0419821441173553E-2</v>
      </c>
      <c r="CY186" s="79">
        <v>-5.6769408285617828E-2</v>
      </c>
      <c r="CZ186" s="79">
        <v>-0.15464818477630615</v>
      </c>
      <c r="DA186" s="79">
        <v>4.0974147617816925E-2</v>
      </c>
      <c r="DB186" s="79">
        <v>-5.6820083409547806E-2</v>
      </c>
      <c r="DC186" s="79">
        <v>3.2275882549583912E-3</v>
      </c>
      <c r="DD186" s="79">
        <v>9.45582315325737E-2</v>
      </c>
      <c r="DE186" s="79">
        <v>0.17860288918018341</v>
      </c>
      <c r="DF186" s="79">
        <v>0.22340437769889832</v>
      </c>
      <c r="DG186" s="79">
        <v>0.25735318660736084</v>
      </c>
      <c r="DH186" s="79">
        <v>-5.2158836275339127E-2</v>
      </c>
      <c r="DI186" s="79">
        <v>-0.25451001524925232</v>
      </c>
      <c r="DJ186" s="79">
        <v>-0.22078189253807068</v>
      </c>
      <c r="DK186" s="79">
        <v>-5.9440877288579941E-2</v>
      </c>
      <c r="DL186" s="79">
        <v>-3.5037245601415634E-2</v>
      </c>
      <c r="DM186" s="79">
        <v>-0.12904714047908783</v>
      </c>
      <c r="DN186" s="79">
        <v>-7.6835423707962036E-2</v>
      </c>
      <c r="DO186" s="79">
        <v>-0.28229066729545593</v>
      </c>
      <c r="DP186" s="79">
        <v>6.462843157351017E-3</v>
      </c>
      <c r="DQ186" s="79">
        <v>-3.1531605869531631E-2</v>
      </c>
      <c r="DR186" s="79">
        <v>-9.3251883983612061E-2</v>
      </c>
      <c r="DS186" s="79">
        <v>-0.15362372994422913</v>
      </c>
      <c r="DT186" s="79">
        <v>6.4947314560413361E-2</v>
      </c>
      <c r="DU186" s="79">
        <v>0.17909559607505798</v>
      </c>
      <c r="DV186" s="79">
        <v>6.7337542772293091E-2</v>
      </c>
      <c r="DW186" s="79">
        <v>0.10626157373189926</v>
      </c>
      <c r="DX186" s="79">
        <v>-1.6534965485334396E-2</v>
      </c>
      <c r="DY186" s="79">
        <v>0.20829884707927704</v>
      </c>
      <c r="DZ186" s="79">
        <v>8.694293349981308E-2</v>
      </c>
      <c r="EA186" s="79">
        <v>0.10481321066617966</v>
      </c>
      <c r="EB186" s="79">
        <v>0.19598183035850525</v>
      </c>
      <c r="EC186" s="79">
        <v>0.30843672156333923</v>
      </c>
      <c r="ED186" s="79">
        <v>0.35211428999900818</v>
      </c>
      <c r="EE186" s="79">
        <v>0.40974768996238708</v>
      </c>
      <c r="EF186" s="79">
        <v>9.1328270733356476E-2</v>
      </c>
      <c r="EG186" s="79">
        <v>-6.065552681684494E-2</v>
      </c>
      <c r="EH186" s="79">
        <v>-8.1125395372509956E-3</v>
      </c>
      <c r="EI186" s="79">
        <v>0.12763762474060059</v>
      </c>
      <c r="EJ186" s="79">
        <v>0.14394605159759521</v>
      </c>
      <c r="EK186" s="79">
        <v>5.6569542735815048E-2</v>
      </c>
      <c r="EL186" s="79">
        <v>0.14051321148872375</v>
      </c>
      <c r="EM186" s="79">
        <v>-6.7713037133216858E-2</v>
      </c>
      <c r="EN186" s="79">
        <v>0.2477438747882843</v>
      </c>
      <c r="EO186" s="79">
        <v>0.23412992060184479</v>
      </c>
      <c r="EP186" s="79">
        <v>0.14694035053253174</v>
      </c>
      <c r="EQ186" s="79">
        <v>7.4129618704319E-2</v>
      </c>
      <c r="ER186" s="79">
        <v>0.29397329688072205</v>
      </c>
      <c r="ES186" s="79">
        <v>0.40498471260070801</v>
      </c>
      <c r="ET186" s="79">
        <v>0.29511412978172302</v>
      </c>
      <c r="EU186" s="79">
        <v>0.34165242314338684</v>
      </c>
      <c r="EV186" s="79">
        <v>0.18287858366966248</v>
      </c>
      <c r="EW186" s="79">
        <v>59.469738006591797</v>
      </c>
      <c r="EX186" s="79">
        <v>58.651615142822266</v>
      </c>
      <c r="EY186" s="79">
        <v>58.502155303955078</v>
      </c>
      <c r="EZ186" s="79">
        <v>57.513927459716797</v>
      </c>
      <c r="FA186" s="79">
        <v>56.802520751953125</v>
      </c>
      <c r="FB186" s="79">
        <v>56.032863616943359</v>
      </c>
      <c r="FC186" s="79">
        <v>57.352684020996094</v>
      </c>
      <c r="FD186" s="79">
        <v>59.983333587646484</v>
      </c>
      <c r="FE186" s="79">
        <v>64.834426879882813</v>
      </c>
      <c r="FF186" s="79">
        <v>68.286842346191406</v>
      </c>
      <c r="FG186" s="79">
        <v>72.166404724121094</v>
      </c>
      <c r="FH186" s="79">
        <v>75.700469970703125</v>
      </c>
      <c r="FI186" s="79">
        <v>78.2645263671875</v>
      </c>
      <c r="FJ186" s="79">
        <v>79.892738342285156</v>
      </c>
      <c r="FK186" s="79">
        <v>81.171173095703125</v>
      </c>
      <c r="FL186" s="79">
        <v>82.608367919921875</v>
      </c>
      <c r="FM186" s="79">
        <v>82.222579956054688</v>
      </c>
      <c r="FN186" s="79">
        <v>80.726219177246094</v>
      </c>
      <c r="FO186" s="79">
        <v>79.824005126953125</v>
      </c>
      <c r="FP186" s="79">
        <v>76.107681274414063</v>
      </c>
      <c r="FQ186" s="79">
        <v>72.871200561523438</v>
      </c>
      <c r="FR186" s="79">
        <v>69.944786071777344</v>
      </c>
      <c r="FS186" s="79">
        <v>68.6007080078125</v>
      </c>
      <c r="FT186" s="79">
        <v>66.424041748046875</v>
      </c>
      <c r="FU186" s="79">
        <v>9.3562021851539612E-2</v>
      </c>
      <c r="FV186" s="79">
        <v>0.19733159244060516</v>
      </c>
      <c r="FW186" s="79">
        <v>8.5398241877555847E-2</v>
      </c>
      <c r="FX186" s="79">
        <v>201</v>
      </c>
      <c r="FY186" s="79">
        <v>1</v>
      </c>
      <c r="FZ186" s="41"/>
      <c r="GA186" s="34"/>
      <c r="GB186" s="34"/>
    </row>
    <row r="187" spans="1:184" x14ac:dyDescent="0.25">
      <c r="A187" t="s">
        <v>186</v>
      </c>
      <c r="B187" t="s">
        <v>236</v>
      </c>
      <c r="C187" t="s">
        <v>2</v>
      </c>
      <c r="D187" t="s">
        <v>203</v>
      </c>
      <c r="E187" t="s">
        <v>206</v>
      </c>
      <c r="F187" t="s">
        <v>184</v>
      </c>
      <c r="G187" t="s">
        <v>1</v>
      </c>
      <c r="H187" s="79">
        <v>1364</v>
      </c>
      <c r="I187" s="79">
        <v>0.51708155870437622</v>
      </c>
      <c r="J187" s="79">
        <v>0.49994668364524841</v>
      </c>
      <c r="K187" s="79">
        <v>0.40272042155265808</v>
      </c>
      <c r="L187" s="79">
        <v>0.42554590106010437</v>
      </c>
      <c r="M187" s="79">
        <v>0.43167170882225037</v>
      </c>
      <c r="N187" s="79">
        <v>0.51316899061203003</v>
      </c>
      <c r="O187" s="79">
        <v>0.72671705484390259</v>
      </c>
      <c r="P187" s="79">
        <v>0.85539716482162476</v>
      </c>
      <c r="Q187" s="79">
        <v>0.79417794942855835</v>
      </c>
      <c r="R187" s="79">
        <v>0.75331318378448486</v>
      </c>
      <c r="S187" s="79">
        <v>0.67696303129196167</v>
      </c>
      <c r="T187" s="79">
        <v>0.81264930963516235</v>
      </c>
      <c r="U187" s="79">
        <v>0.72674250602722168</v>
      </c>
      <c r="V187" s="79">
        <v>0.65009945631027222</v>
      </c>
      <c r="W187" s="79">
        <v>0.62410616874694824</v>
      </c>
      <c r="X187" s="79">
        <v>0.75159651041030884</v>
      </c>
      <c r="Y187" s="79">
        <v>1.1172828674316406</v>
      </c>
      <c r="Z187" s="79">
        <v>1.0203750133514404</v>
      </c>
      <c r="AA187" s="79">
        <v>1.1254478693008423</v>
      </c>
      <c r="AB187" s="79">
        <v>1.1203768253326416</v>
      </c>
      <c r="AC187" s="79">
        <v>1.17789626121521</v>
      </c>
      <c r="AD187" s="79">
        <v>1.1146029233932495</v>
      </c>
      <c r="AE187" s="79">
        <v>1.0148895978927612</v>
      </c>
      <c r="AF187" s="79">
        <v>0.81040197610855103</v>
      </c>
      <c r="AG187" s="79">
        <v>-0.26081153750419617</v>
      </c>
      <c r="AH187" s="79">
        <v>-0.17337864637374878</v>
      </c>
      <c r="AI187" s="79">
        <v>-0.14047077298164368</v>
      </c>
      <c r="AJ187" s="79">
        <v>-0.13802702724933624</v>
      </c>
      <c r="AK187" s="79">
        <v>-0.17300841212272644</v>
      </c>
      <c r="AL187" s="79">
        <v>-0.18586625158786774</v>
      </c>
      <c r="AM187" s="79">
        <v>-0.27262577414512634</v>
      </c>
      <c r="AN187" s="79">
        <v>-0.33437409996986389</v>
      </c>
      <c r="AO187" s="79">
        <v>-0.1301008015871048</v>
      </c>
      <c r="AP187" s="79">
        <v>-0.15859903395175934</v>
      </c>
      <c r="AQ187" s="79">
        <v>-0.2916293740272522</v>
      </c>
      <c r="AR187" s="79">
        <v>-0.18449127674102783</v>
      </c>
      <c r="AS187" s="79">
        <v>-0.13818709552288055</v>
      </c>
      <c r="AT187" s="79">
        <v>-0.23158788681030273</v>
      </c>
      <c r="AU187" s="79">
        <v>-0.39601007103919983</v>
      </c>
      <c r="AV187" s="79">
        <v>-0.28487405180931091</v>
      </c>
      <c r="AW187" s="79">
        <v>-0.151738241314888</v>
      </c>
      <c r="AX187" s="79">
        <v>-0.49135038256645203</v>
      </c>
      <c r="AY187" s="79">
        <v>-0.51547515392303467</v>
      </c>
      <c r="AZ187" s="79">
        <v>-0.28613030910491943</v>
      </c>
      <c r="BA187" s="79">
        <v>-0.36519214510917664</v>
      </c>
      <c r="BB187" s="79">
        <v>-0.36116403341293335</v>
      </c>
      <c r="BC187" s="79">
        <v>-0.30711549520492554</v>
      </c>
      <c r="BD187" s="79">
        <v>-0.42641615867614746</v>
      </c>
      <c r="BE187" s="79">
        <v>-0.17556940019130707</v>
      </c>
      <c r="BF187" s="79">
        <v>-0.10223937779664993</v>
      </c>
      <c r="BG187" s="79">
        <v>-8.8985234498977661E-2</v>
      </c>
      <c r="BH187" s="79">
        <v>-8.0406494438648224E-2</v>
      </c>
      <c r="BI187" s="79">
        <v>-0.10983836650848389</v>
      </c>
      <c r="BJ187" s="79">
        <v>-0.11733479052782059</v>
      </c>
      <c r="BK187" s="79">
        <v>-0.15350179374217987</v>
      </c>
      <c r="BL187" s="79">
        <v>-0.18752451241016388</v>
      </c>
      <c r="BM187" s="79">
        <v>-1.1573253199458122E-2</v>
      </c>
      <c r="BN187" s="79">
        <v>-3.6706294864416122E-2</v>
      </c>
      <c r="BO187" s="79">
        <v>-0.16844820976257324</v>
      </c>
      <c r="BP187" s="79">
        <v>-3.5709954798221588E-2</v>
      </c>
      <c r="BQ187" s="79">
        <v>4.0113660506904125E-3</v>
      </c>
      <c r="BR187" s="79">
        <v>-9.4046182930469513E-2</v>
      </c>
      <c r="BS187" s="79">
        <v>-0.25244197249412537</v>
      </c>
      <c r="BT187" s="79">
        <v>-0.11781471222639084</v>
      </c>
      <c r="BU187" s="79">
        <v>5.0763938575983047E-2</v>
      </c>
      <c r="BV187" s="79">
        <v>-0.25454062223434448</v>
      </c>
      <c r="BW187" s="79">
        <v>-0.27353629469871521</v>
      </c>
      <c r="BX187" s="79">
        <v>-9.6864320337772369E-2</v>
      </c>
      <c r="BY187" s="79">
        <v>-0.18658487498760223</v>
      </c>
      <c r="BZ187" s="79">
        <v>-0.16261982917785645</v>
      </c>
      <c r="CA187" s="79">
        <v>-0.13368402421474457</v>
      </c>
      <c r="CB187" s="79">
        <v>-0.2621910572052002</v>
      </c>
      <c r="CC187" s="79">
        <v>-0.11653096228837967</v>
      </c>
      <c r="CD187" s="79">
        <v>-5.2968535572290421E-2</v>
      </c>
      <c r="CE187" s="79">
        <v>-5.3326502442359924E-2</v>
      </c>
      <c r="CF187" s="79">
        <v>-4.0498688817024231E-2</v>
      </c>
      <c r="CG187" s="79">
        <v>-6.6086992621421814E-2</v>
      </c>
      <c r="CH187" s="79">
        <v>-6.9870114326477051E-2</v>
      </c>
      <c r="CI187" s="79">
        <v>-7.0996887981891632E-2</v>
      </c>
      <c r="CJ187" s="79">
        <v>-8.5816927254199982E-2</v>
      </c>
      <c r="CK187" s="79">
        <v>7.0518568158149719E-2</v>
      </c>
      <c r="CL187" s="79">
        <v>4.7716248780488968E-2</v>
      </c>
      <c r="CM187" s="79">
        <v>-8.3133302628993988E-2</v>
      </c>
      <c r="CN187" s="79">
        <v>6.7335538566112518E-2</v>
      </c>
      <c r="CO187" s="79">
        <v>0.10249758511781693</v>
      </c>
      <c r="CP187" s="79">
        <v>1.2147865490987897E-3</v>
      </c>
      <c r="CQ187" s="79">
        <v>-0.1530071347951889</v>
      </c>
      <c r="CR187" s="79">
        <v>-2.1099206060171127E-3</v>
      </c>
      <c r="CS187" s="79">
        <v>0.19101633131504059</v>
      </c>
      <c r="CT187" s="79">
        <v>-9.0526893734931946E-2</v>
      </c>
      <c r="CU187" s="79">
        <v>-0.10597015917301178</v>
      </c>
      <c r="CV187" s="79">
        <v>3.422071784734726E-2</v>
      </c>
      <c r="CW187" s="79">
        <v>-6.2882043421268463E-2</v>
      </c>
      <c r="CX187" s="79">
        <v>-2.5108726695179939E-2</v>
      </c>
      <c r="CY187" s="79">
        <v>-1.3565906323492527E-2</v>
      </c>
      <c r="CZ187" s="79">
        <v>-0.14844927191734314</v>
      </c>
      <c r="DA187" s="79">
        <v>-5.7492520660161972E-2</v>
      </c>
      <c r="DB187" s="79">
        <v>-3.6976959090679884E-3</v>
      </c>
      <c r="DC187" s="79">
        <v>-1.7667770385742188E-2</v>
      </c>
      <c r="DD187" s="79">
        <v>-5.9088214766234159E-4</v>
      </c>
      <c r="DE187" s="79">
        <v>-2.2335616871714592E-2</v>
      </c>
      <c r="DF187" s="79">
        <v>-2.2405434399843216E-2</v>
      </c>
      <c r="DG187" s="79">
        <v>1.1508018709719181E-2</v>
      </c>
      <c r="DH187" s="79">
        <v>1.5890650451183319E-2</v>
      </c>
      <c r="DI187" s="79">
        <v>0.15261039137840271</v>
      </c>
      <c r="DJ187" s="79">
        <v>0.13213878870010376</v>
      </c>
      <c r="DK187" s="79">
        <v>2.1816000808030367E-3</v>
      </c>
      <c r="DL187" s="79">
        <v>0.17038102447986603</v>
      </c>
      <c r="DM187" s="79">
        <v>0.20098380744457245</v>
      </c>
      <c r="DN187" s="79">
        <v>9.6475757658481598E-2</v>
      </c>
      <c r="DO187" s="79">
        <v>-5.3572297096252441E-2</v>
      </c>
      <c r="DP187" s="79">
        <v>0.11359487473964691</v>
      </c>
      <c r="DQ187" s="79">
        <v>0.33126872777938843</v>
      </c>
      <c r="DR187" s="79">
        <v>7.3486827313899994E-2</v>
      </c>
      <c r="DS187" s="79">
        <v>6.159597635269165E-2</v>
      </c>
      <c r="DT187" s="79">
        <v>0.16530576348304749</v>
      </c>
      <c r="DU187" s="79">
        <v>6.0820795595645905E-2</v>
      </c>
      <c r="DV187" s="79">
        <v>0.11240237951278687</v>
      </c>
      <c r="DW187" s="79">
        <v>0.10655220597982407</v>
      </c>
      <c r="DX187" s="79">
        <v>-3.4707479178905487E-2</v>
      </c>
      <c r="DY187" s="79">
        <v>2.7749607339501381E-2</v>
      </c>
      <c r="DZ187" s="79">
        <v>6.7441567778587341E-2</v>
      </c>
      <c r="EA187" s="79">
        <v>3.3817775547504425E-2</v>
      </c>
      <c r="EB187" s="79">
        <v>5.7029653340578079E-2</v>
      </c>
      <c r="EC187" s="79">
        <v>4.0834419429302216E-2</v>
      </c>
      <c r="ED187" s="79">
        <v>4.6126022934913635E-2</v>
      </c>
      <c r="EE187" s="79">
        <v>0.13063199818134308</v>
      </c>
      <c r="EF187" s="79">
        <v>0.16274024546146393</v>
      </c>
      <c r="EG187" s="79">
        <v>0.27113795280456543</v>
      </c>
      <c r="EH187" s="79">
        <v>0.25403153896331787</v>
      </c>
      <c r="EI187" s="79">
        <v>0.12536276876926422</v>
      </c>
      <c r="EJ187" s="79">
        <v>0.31916236877441406</v>
      </c>
      <c r="EK187" s="79">
        <v>0.3431822657585144</v>
      </c>
      <c r="EL187" s="79">
        <v>0.23401746153831482</v>
      </c>
      <c r="EM187" s="79">
        <v>8.9995816349983215E-2</v>
      </c>
      <c r="EN187" s="79">
        <v>0.28065422177314758</v>
      </c>
      <c r="EO187" s="79">
        <v>0.53377091884613037</v>
      </c>
      <c r="EP187" s="79">
        <v>0.31029659509658813</v>
      </c>
      <c r="EQ187" s="79">
        <v>0.3035348653793335</v>
      </c>
      <c r="ER187" s="79">
        <v>0.35457172989845276</v>
      </c>
      <c r="ES187" s="79">
        <v>0.23942804336547852</v>
      </c>
      <c r="ET187" s="79">
        <v>0.31094658374786377</v>
      </c>
      <c r="EU187" s="79">
        <v>0.27998366951942444</v>
      </c>
      <c r="EV187" s="79">
        <v>0.12951759994029999</v>
      </c>
      <c r="EW187" s="79">
        <v>61.966842651367188</v>
      </c>
      <c r="EX187" s="79">
        <v>60.164234161376953</v>
      </c>
      <c r="EY187" s="79">
        <v>59.296699523925781</v>
      </c>
      <c r="EZ187" s="79">
        <v>56.893905639648438</v>
      </c>
      <c r="FA187" s="79">
        <v>55.849143981933594</v>
      </c>
      <c r="FB187" s="79">
        <v>53.2537841796875</v>
      </c>
      <c r="FC187" s="79">
        <v>55.700328826904297</v>
      </c>
      <c r="FD187" s="79">
        <v>62.266887664794922</v>
      </c>
      <c r="FE187" s="79">
        <v>67.996208190917969</v>
      </c>
      <c r="FF187" s="79">
        <v>73.398452758789063</v>
      </c>
      <c r="FG187" s="79">
        <v>75.420646667480469</v>
      </c>
      <c r="FH187" s="79">
        <v>77.324867248535156</v>
      </c>
      <c r="FI187" s="79">
        <v>79.140617370605469</v>
      </c>
      <c r="FJ187" s="79">
        <v>81.952613830566406</v>
      </c>
      <c r="FK187" s="79">
        <v>82.760696411132813</v>
      </c>
      <c r="FL187" s="79">
        <v>83.959136962890625</v>
      </c>
      <c r="FM187" s="79">
        <v>83.952995300292969</v>
      </c>
      <c r="FN187" s="79">
        <v>84.085792541503906</v>
      </c>
      <c r="FO187" s="79">
        <v>82.185234069824219</v>
      </c>
      <c r="FP187" s="79">
        <v>77.434822082519531</v>
      </c>
      <c r="FQ187" s="79">
        <v>74.725669860839844</v>
      </c>
      <c r="FR187" s="79">
        <v>71.215721130371094</v>
      </c>
      <c r="FS187" s="79">
        <v>68.737030029296875</v>
      </c>
      <c r="FT187" s="79">
        <v>68.094818115234375</v>
      </c>
      <c r="FU187" s="79">
        <v>6.99339359998703E-2</v>
      </c>
      <c r="FV187" s="79">
        <v>0.16939720511436462</v>
      </c>
      <c r="FW187" s="79">
        <v>5.8541428297758102E-2</v>
      </c>
      <c r="FX187" s="79">
        <v>134</v>
      </c>
      <c r="FY187" s="79">
        <v>1</v>
      </c>
      <c r="FZ187" s="41"/>
      <c r="GA187" s="34"/>
      <c r="GB187" s="34"/>
    </row>
    <row r="188" spans="1:184" x14ac:dyDescent="0.25">
      <c r="A188" t="s">
        <v>186</v>
      </c>
      <c r="B188" t="s">
        <v>236</v>
      </c>
      <c r="C188" t="s">
        <v>2</v>
      </c>
      <c r="D188" t="s">
        <v>203</v>
      </c>
      <c r="E188" t="s">
        <v>206</v>
      </c>
      <c r="F188" t="s">
        <v>185</v>
      </c>
      <c r="G188" t="s">
        <v>1</v>
      </c>
      <c r="H188" s="79">
        <v>562</v>
      </c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  <c r="AP188" s="79"/>
      <c r="AQ188" s="79"/>
      <c r="AR188" s="79"/>
      <c r="AS188" s="79"/>
      <c r="AT188" s="79"/>
      <c r="AU188" s="79"/>
      <c r="AV188" s="79"/>
      <c r="AW188" s="79"/>
      <c r="AX188" s="79"/>
      <c r="AY188" s="79"/>
      <c r="AZ188" s="79"/>
      <c r="BA188" s="79"/>
      <c r="BB188" s="79"/>
      <c r="BC188" s="79"/>
      <c r="BD188" s="79"/>
      <c r="BE188" s="79"/>
      <c r="BF188" s="79"/>
      <c r="BG188" s="79"/>
      <c r="BH188" s="79"/>
      <c r="BI188" s="79"/>
      <c r="BJ188" s="79"/>
      <c r="BK188" s="79"/>
      <c r="BL188" s="79"/>
      <c r="BM188" s="79"/>
      <c r="BN188" s="79"/>
      <c r="BO188" s="79"/>
      <c r="BP188" s="79"/>
      <c r="BQ188" s="79"/>
      <c r="BR188" s="79"/>
      <c r="BS188" s="79"/>
      <c r="BT188" s="79"/>
      <c r="BU188" s="79"/>
      <c r="BV188" s="79"/>
      <c r="BW188" s="79"/>
      <c r="BX188" s="79"/>
      <c r="BY188" s="79"/>
      <c r="BZ188" s="79"/>
      <c r="CA188" s="79"/>
      <c r="CB188" s="79"/>
      <c r="CC188" s="79"/>
      <c r="CD188" s="79"/>
      <c r="CE188" s="79"/>
      <c r="CF188" s="79"/>
      <c r="CG188" s="79"/>
      <c r="CH188" s="79"/>
      <c r="CI188" s="79"/>
      <c r="CJ188" s="79"/>
      <c r="CK188" s="79"/>
      <c r="CL188" s="79"/>
      <c r="CM188" s="79"/>
      <c r="CN188" s="79"/>
      <c r="CO188" s="79"/>
      <c r="CP188" s="79"/>
      <c r="CQ188" s="79"/>
      <c r="CR188" s="79"/>
      <c r="CS188" s="79"/>
      <c r="CT188" s="79"/>
      <c r="CU188" s="79"/>
      <c r="CV188" s="79"/>
      <c r="CW188" s="79"/>
      <c r="CX188" s="79"/>
      <c r="CY188" s="79"/>
      <c r="CZ188" s="79"/>
      <c r="DA188" s="79"/>
      <c r="DB188" s="79"/>
      <c r="DC188" s="79"/>
      <c r="DD188" s="79"/>
      <c r="DE188" s="79"/>
      <c r="DF188" s="79"/>
      <c r="DG188" s="79"/>
      <c r="DH188" s="79"/>
      <c r="DI188" s="79"/>
      <c r="DJ188" s="79"/>
      <c r="DK188" s="79"/>
      <c r="DL188" s="79"/>
      <c r="DM188" s="79"/>
      <c r="DN188" s="79"/>
      <c r="DO188" s="79"/>
      <c r="DP188" s="79"/>
      <c r="DQ188" s="79"/>
      <c r="DR188" s="79"/>
      <c r="DS188" s="79"/>
      <c r="DT188" s="79"/>
      <c r="DU188" s="79"/>
      <c r="DV188" s="79"/>
      <c r="DW188" s="79"/>
      <c r="DX188" s="79"/>
      <c r="DY188" s="79"/>
      <c r="DZ188" s="79"/>
      <c r="EA188" s="79"/>
      <c r="EB188" s="79"/>
      <c r="EC188" s="79"/>
      <c r="ED188" s="79"/>
      <c r="EE188" s="79"/>
      <c r="EF188" s="79"/>
      <c r="EG188" s="79"/>
      <c r="EH188" s="79"/>
      <c r="EI188" s="79"/>
      <c r="EJ188" s="79"/>
      <c r="EK188" s="79"/>
      <c r="EL188" s="79"/>
      <c r="EM188" s="79"/>
      <c r="EN188" s="79"/>
      <c r="EO188" s="79"/>
      <c r="EP188" s="79"/>
      <c r="EQ188" s="79"/>
      <c r="ER188" s="79"/>
      <c r="ES188" s="79"/>
      <c r="ET188" s="79"/>
      <c r="EU188" s="79"/>
      <c r="EV188" s="79"/>
      <c r="EW188" s="79"/>
      <c r="EX188" s="79"/>
      <c r="EY188" s="79"/>
      <c r="EZ188" s="79"/>
      <c r="FA188" s="79"/>
      <c r="FB188" s="79"/>
      <c r="FC188" s="79"/>
      <c r="FD188" s="79"/>
      <c r="FE188" s="79"/>
      <c r="FF188" s="79"/>
      <c r="FG188" s="79"/>
      <c r="FH188" s="79"/>
      <c r="FI188" s="79"/>
      <c r="FJ188" s="79"/>
      <c r="FK188" s="79"/>
      <c r="FL188" s="79"/>
      <c r="FM188" s="79"/>
      <c r="FN188" s="79"/>
      <c r="FO188" s="79"/>
      <c r="FP188" s="79"/>
      <c r="FQ188" s="79"/>
      <c r="FR188" s="79"/>
      <c r="FS188" s="79"/>
      <c r="FT188" s="79"/>
      <c r="FU188" s="79"/>
      <c r="FV188" s="79"/>
      <c r="FW188" s="79"/>
      <c r="FX188" s="79">
        <v>50</v>
      </c>
      <c r="FY188" s="79">
        <v>0</v>
      </c>
      <c r="FZ188" s="41"/>
      <c r="GA188" s="34"/>
      <c r="GB188" s="34"/>
    </row>
    <row r="189" spans="1:184" x14ac:dyDescent="0.25">
      <c r="A189" t="s">
        <v>186</v>
      </c>
      <c r="B189" t="s">
        <v>236</v>
      </c>
      <c r="C189" t="s">
        <v>2</v>
      </c>
      <c r="D189" t="s">
        <v>203</v>
      </c>
      <c r="E189" t="s">
        <v>207</v>
      </c>
      <c r="F189" t="s">
        <v>1</v>
      </c>
      <c r="G189" t="s">
        <v>198</v>
      </c>
      <c r="H189" s="79">
        <v>27432</v>
      </c>
      <c r="I189" s="79">
        <v>15.229805946350098</v>
      </c>
      <c r="J189" s="79">
        <v>13.063056945800781</v>
      </c>
      <c r="K189" s="79">
        <v>11.763328552246094</v>
      </c>
      <c r="L189" s="79">
        <v>11.016850471496582</v>
      </c>
      <c r="M189" s="79">
        <v>10.430032730102539</v>
      </c>
      <c r="N189" s="79">
        <v>10.864312171936035</v>
      </c>
      <c r="O189" s="79">
        <v>11.322182655334473</v>
      </c>
      <c r="P189" s="79">
        <v>12.78825855255127</v>
      </c>
      <c r="Q189" s="79">
        <v>13.201790809631348</v>
      </c>
      <c r="R189" s="79">
        <v>14.12406063079834</v>
      </c>
      <c r="S189" s="79">
        <v>14.70720100402832</v>
      </c>
      <c r="T189" s="79">
        <v>15.729537010192871</v>
      </c>
      <c r="U189" s="79">
        <v>16.368047714233398</v>
      </c>
      <c r="V189" s="79">
        <v>17.81611442565918</v>
      </c>
      <c r="W189" s="79">
        <v>18.870943069458008</v>
      </c>
      <c r="X189" s="79">
        <v>19.794284820556641</v>
      </c>
      <c r="Y189" s="79">
        <v>21.356803894042969</v>
      </c>
      <c r="Z189" s="79">
        <v>23.41331672668457</v>
      </c>
      <c r="AA189" s="79">
        <v>24.323553085327148</v>
      </c>
      <c r="AB189" s="79">
        <v>24.766498565673828</v>
      </c>
      <c r="AC189" s="79">
        <v>25.314939498901367</v>
      </c>
      <c r="AD189" s="79">
        <v>25.996681213378906</v>
      </c>
      <c r="AE189" s="79">
        <v>22.96417236328125</v>
      </c>
      <c r="AF189" s="79">
        <v>19.771600723266602</v>
      </c>
      <c r="AG189" s="79">
        <v>-2.7458076477050781</v>
      </c>
      <c r="AH189" s="79">
        <v>-2.1148912906646729</v>
      </c>
      <c r="AI189" s="79">
        <v>-1.5824053287506104</v>
      </c>
      <c r="AJ189" s="79">
        <v>-1.4942947626113892</v>
      </c>
      <c r="AK189" s="79">
        <v>-1.6126621961593628</v>
      </c>
      <c r="AL189" s="79">
        <v>-0.98820501565933228</v>
      </c>
      <c r="AM189" s="79">
        <v>-1.6040343046188354</v>
      </c>
      <c r="AN189" s="79">
        <v>-1.1770889759063721</v>
      </c>
      <c r="AO189" s="79">
        <v>-0.83608371019363403</v>
      </c>
      <c r="AP189" s="79">
        <v>0.12768305838108063</v>
      </c>
      <c r="AQ189" s="79">
        <v>0.30036348104476929</v>
      </c>
      <c r="AR189" s="79">
        <v>-8.9586086571216583E-2</v>
      </c>
      <c r="AS189" s="79">
        <v>-0.39057591557502747</v>
      </c>
      <c r="AT189" s="79">
        <v>-0.68914985656738281</v>
      </c>
      <c r="AU189" s="79">
        <v>-1.3361026048660278</v>
      </c>
      <c r="AV189" s="79">
        <v>-1.5263205766677856</v>
      </c>
      <c r="AW189" s="79">
        <v>-1.5332401990890503</v>
      </c>
      <c r="AX189" s="79">
        <v>-1.5056142807006836</v>
      </c>
      <c r="AY189" s="79">
        <v>-2.5618548393249512</v>
      </c>
      <c r="AZ189" s="79">
        <v>-3.0109498500823975</v>
      </c>
      <c r="BA189" s="79">
        <v>-4.023871898651123</v>
      </c>
      <c r="BB189" s="79">
        <v>-4.0443744659423828</v>
      </c>
      <c r="BC189" s="79">
        <v>-4.3657798767089844</v>
      </c>
      <c r="BD189" s="79">
        <v>-3.563753604888916</v>
      </c>
      <c r="BE189" s="79">
        <v>-2.1891961097717285</v>
      </c>
      <c r="BF189" s="79">
        <v>-1.6416002511978149</v>
      </c>
      <c r="BG189" s="79">
        <v>-1.1909449100494385</v>
      </c>
      <c r="BH189" s="79">
        <v>-1.1303176879882813</v>
      </c>
      <c r="BI189" s="79">
        <v>-1.2461502552032471</v>
      </c>
      <c r="BJ189" s="79">
        <v>-0.64457529783248901</v>
      </c>
      <c r="BK189" s="79">
        <v>-1.2276413440704346</v>
      </c>
      <c r="BL189" s="79">
        <v>-0.78204154968261719</v>
      </c>
      <c r="BM189" s="79">
        <v>-0.43328279256820679</v>
      </c>
      <c r="BN189" s="79">
        <v>0.57982563972473145</v>
      </c>
      <c r="BO189" s="79">
        <v>0.8402138352394104</v>
      </c>
      <c r="BP189" s="79">
        <v>0.60850375890731812</v>
      </c>
      <c r="BQ189" s="79">
        <v>0.17632301151752472</v>
      </c>
      <c r="BR189" s="79">
        <v>-4.4958110898733139E-2</v>
      </c>
      <c r="BS189" s="79">
        <v>-0.59835827350616455</v>
      </c>
      <c r="BT189" s="79">
        <v>-0.77655994892120361</v>
      </c>
      <c r="BU189" s="79">
        <v>-0.69314205646514893</v>
      </c>
      <c r="BV189" s="79">
        <v>-0.71270847320556641</v>
      </c>
      <c r="BW189" s="79">
        <v>-1.7191264629364014</v>
      </c>
      <c r="BX189" s="79">
        <v>-2.1899597644805908</v>
      </c>
      <c r="BY189" s="79">
        <v>-3.1925308704376221</v>
      </c>
      <c r="BZ189" s="79">
        <v>-3.3242123126983643</v>
      </c>
      <c r="CA189" s="79">
        <v>-3.6817612648010254</v>
      </c>
      <c r="CB189" s="79">
        <v>-2.9148311614990234</v>
      </c>
      <c r="CC189" s="79">
        <v>-1.8036885261535645</v>
      </c>
      <c r="CD189" s="79">
        <v>-1.3138004541397095</v>
      </c>
      <c r="CE189" s="79">
        <v>-0.91982060670852661</v>
      </c>
      <c r="CF189" s="79">
        <v>-0.87822836637496948</v>
      </c>
      <c r="CG189" s="79">
        <v>-0.99230527877807617</v>
      </c>
      <c r="CH189" s="79">
        <v>-0.4065784215927124</v>
      </c>
      <c r="CI189" s="79">
        <v>-0.96695274114608765</v>
      </c>
      <c r="CJ189" s="79">
        <v>-0.50843292474746704</v>
      </c>
      <c r="CK189" s="79">
        <v>-0.15430411696434021</v>
      </c>
      <c r="CL189" s="79">
        <v>0.89297819137573242</v>
      </c>
      <c r="CM189" s="79">
        <v>1.2141125202178955</v>
      </c>
      <c r="CN189" s="79">
        <v>1.0919986963272095</v>
      </c>
      <c r="CO189" s="79">
        <v>0.56895548105239868</v>
      </c>
      <c r="CP189" s="79">
        <v>0.40120711922645569</v>
      </c>
      <c r="CQ189" s="79">
        <v>-8.7398752570152283E-2</v>
      </c>
      <c r="CR189" s="79">
        <v>-0.25727802515029907</v>
      </c>
      <c r="CS189" s="79">
        <v>-0.11129260063171387</v>
      </c>
      <c r="CT189" s="79">
        <v>-0.16354426741600037</v>
      </c>
      <c r="CU189" s="79">
        <v>-1.1354554891586304</v>
      </c>
      <c r="CV189" s="79">
        <v>-1.6213444471359253</v>
      </c>
      <c r="CW189" s="79">
        <v>-2.6167469024658203</v>
      </c>
      <c r="CX189" s="79">
        <v>-2.8254303932189941</v>
      </c>
      <c r="CY189" s="79">
        <v>-3.2080121040344238</v>
      </c>
      <c r="CZ189" s="79">
        <v>-2.4653894901275635</v>
      </c>
      <c r="DA189" s="79">
        <v>-1.4181810617446899</v>
      </c>
      <c r="DB189" s="79">
        <v>-0.98600059747695923</v>
      </c>
      <c r="DC189" s="79">
        <v>-0.64869630336761475</v>
      </c>
      <c r="DD189" s="79">
        <v>-0.62613898515701294</v>
      </c>
      <c r="DE189" s="79">
        <v>-0.7384602427482605</v>
      </c>
      <c r="DF189" s="79">
        <v>-0.16858154535293579</v>
      </c>
      <c r="DG189" s="79">
        <v>-0.70626413822174072</v>
      </c>
      <c r="DH189" s="79">
        <v>-0.23482427000999451</v>
      </c>
      <c r="DI189" s="79">
        <v>0.12467457354068756</v>
      </c>
      <c r="DJ189" s="79">
        <v>1.2061307430267334</v>
      </c>
      <c r="DK189" s="79">
        <v>1.5880112648010254</v>
      </c>
      <c r="DL189" s="79">
        <v>1.5754935741424561</v>
      </c>
      <c r="DM189" s="79">
        <v>0.96158796548843384</v>
      </c>
      <c r="DN189" s="79">
        <v>0.84737235307693481</v>
      </c>
      <c r="DO189" s="79">
        <v>0.42356076836585999</v>
      </c>
      <c r="DP189" s="79">
        <v>0.26200386881828308</v>
      </c>
      <c r="DQ189" s="79">
        <v>0.4705568253993988</v>
      </c>
      <c r="DR189" s="79">
        <v>0.38561990857124329</v>
      </c>
      <c r="DS189" s="79">
        <v>-0.5517844557762146</v>
      </c>
      <c r="DT189" s="79">
        <v>-1.0527291297912598</v>
      </c>
      <c r="DU189" s="79">
        <v>-2.0409629344940186</v>
      </c>
      <c r="DV189" s="79">
        <v>-2.326648473739624</v>
      </c>
      <c r="DW189" s="79">
        <v>-2.7342629432678223</v>
      </c>
      <c r="DX189" s="79">
        <v>-2.0159478187561035</v>
      </c>
      <c r="DY189" s="79">
        <v>-0.86156946420669556</v>
      </c>
      <c r="DZ189" s="79">
        <v>-0.51270973682403564</v>
      </c>
      <c r="EA189" s="79">
        <v>-0.25723591446876526</v>
      </c>
      <c r="EB189" s="79">
        <v>-0.26216202974319458</v>
      </c>
      <c r="EC189" s="79">
        <v>-0.37194836139678955</v>
      </c>
      <c r="ED189" s="79">
        <v>0.17504814267158508</v>
      </c>
      <c r="EE189" s="79">
        <v>-0.32987123727798462</v>
      </c>
      <c r="EF189" s="79">
        <v>0.16022317111492157</v>
      </c>
      <c r="EG189" s="79">
        <v>0.52747547626495361</v>
      </c>
      <c r="EH189" s="79">
        <v>1.6582733392715454</v>
      </c>
      <c r="EI189" s="79">
        <v>2.127861499786377</v>
      </c>
      <c r="EJ189" s="79">
        <v>2.2735834121704102</v>
      </c>
      <c r="EK189" s="79">
        <v>1.5284868478775024</v>
      </c>
      <c r="EL189" s="79">
        <v>1.4915640354156494</v>
      </c>
      <c r="EM189" s="79">
        <v>1.1613051891326904</v>
      </c>
      <c r="EN189" s="79">
        <v>1.0117645263671875</v>
      </c>
      <c r="EO189" s="79">
        <v>1.3106549978256226</v>
      </c>
      <c r="EP189" s="79">
        <v>1.1785258054733276</v>
      </c>
      <c r="EQ189" s="79">
        <v>0.29094377160072327</v>
      </c>
      <c r="ER189" s="79">
        <v>-0.23173898458480835</v>
      </c>
      <c r="ES189" s="79">
        <v>-1.2096221446990967</v>
      </c>
      <c r="ET189" s="79">
        <v>-1.606486439704895</v>
      </c>
      <c r="EU189" s="79">
        <v>-2.0502443313598633</v>
      </c>
      <c r="EV189" s="79">
        <v>-1.3670252561569214</v>
      </c>
      <c r="EW189" s="79">
        <v>78.128219604492188</v>
      </c>
      <c r="EX189" s="79">
        <v>76.34173583984375</v>
      </c>
      <c r="EY189" s="79">
        <v>74.819198608398438</v>
      </c>
      <c r="EZ189" s="79">
        <v>73.18701171875</v>
      </c>
      <c r="FA189" s="79">
        <v>72.294502258300781</v>
      </c>
      <c r="FB189" s="79">
        <v>71.061637878417969</v>
      </c>
      <c r="FC189" s="79">
        <v>70.237442016601563</v>
      </c>
      <c r="FD189" s="79">
        <v>71.319007873535156</v>
      </c>
      <c r="FE189" s="79">
        <v>76.137741088867188</v>
      </c>
      <c r="FF189" s="79">
        <v>80.6976318359375</v>
      </c>
      <c r="FG189" s="79">
        <v>85.345771789550781</v>
      </c>
      <c r="FH189" s="79">
        <v>88.917129516601563</v>
      </c>
      <c r="FI189" s="79">
        <v>92.759597778320313</v>
      </c>
      <c r="FJ189" s="79">
        <v>95.39483642578125</v>
      </c>
      <c r="FK189" s="79">
        <v>97.484794616699219</v>
      </c>
      <c r="FL189" s="79">
        <v>98.904991149902344</v>
      </c>
      <c r="FM189" s="79">
        <v>99.725883483886719</v>
      </c>
      <c r="FN189" s="79">
        <v>99.244850158691406</v>
      </c>
      <c r="FO189" s="79">
        <v>96.9808349609375</v>
      </c>
      <c r="FP189" s="79">
        <v>94.293289184570313</v>
      </c>
      <c r="FQ189" s="79">
        <v>90.979240417480469</v>
      </c>
      <c r="FR189" s="79">
        <v>86.670318603515625</v>
      </c>
      <c r="FS189" s="79">
        <v>82.741737365722656</v>
      </c>
      <c r="FT189" s="79">
        <v>80.711715698242188</v>
      </c>
      <c r="FU189" s="79">
        <v>0.34203916788101196</v>
      </c>
      <c r="FV189" s="79">
        <v>0.67258447408676147</v>
      </c>
      <c r="FW189" s="79">
        <v>0.30605021119117737</v>
      </c>
      <c r="FX189" s="79">
        <v>3377</v>
      </c>
      <c r="FY189" s="79">
        <v>1</v>
      </c>
      <c r="FZ189" s="41"/>
      <c r="GA189" s="34"/>
      <c r="GB189" s="34"/>
    </row>
    <row r="190" spans="1:184" x14ac:dyDescent="0.25">
      <c r="A190" t="s">
        <v>186</v>
      </c>
      <c r="B190" t="s">
        <v>236</v>
      </c>
      <c r="C190" t="s">
        <v>2</v>
      </c>
      <c r="D190" t="s">
        <v>203</v>
      </c>
      <c r="E190" t="s">
        <v>207</v>
      </c>
      <c r="F190" t="s">
        <v>1</v>
      </c>
      <c r="G190" t="s">
        <v>200</v>
      </c>
      <c r="H190" s="79">
        <v>4041</v>
      </c>
      <c r="I190" s="79">
        <v>2.6192049980163574</v>
      </c>
      <c r="J190" s="79">
        <v>2.2985177040100098</v>
      </c>
      <c r="K190" s="79">
        <v>1.9966877698898315</v>
      </c>
      <c r="L190" s="79">
        <v>1.8371244668960571</v>
      </c>
      <c r="M190" s="79">
        <v>1.7685009241104126</v>
      </c>
      <c r="N190" s="79">
        <v>1.7400990724563599</v>
      </c>
      <c r="O190" s="79">
        <v>1.9402438402175903</v>
      </c>
      <c r="P190" s="79">
        <v>2.3104977607727051</v>
      </c>
      <c r="Q190" s="79">
        <v>2.3668866157531738</v>
      </c>
      <c r="R190" s="79">
        <v>2.344623327255249</v>
      </c>
      <c r="S190" s="79">
        <v>2.547762393951416</v>
      </c>
      <c r="T190" s="79">
        <v>2.8898453712463379</v>
      </c>
      <c r="U190" s="79">
        <v>3.1757612228393555</v>
      </c>
      <c r="V190" s="79">
        <v>3.3983058929443359</v>
      </c>
      <c r="W190" s="79">
        <v>3.7371907234191895</v>
      </c>
      <c r="X190" s="79">
        <v>4.1183061599731445</v>
      </c>
      <c r="Y190" s="79">
        <v>4.1146697998046875</v>
      </c>
      <c r="Z190" s="79">
        <v>4.3194065093994141</v>
      </c>
      <c r="AA190" s="79">
        <v>4.7314300537109375</v>
      </c>
      <c r="AB190" s="79">
        <v>4.6010799407958984</v>
      </c>
      <c r="AC190" s="79">
        <v>4.5092639923095703</v>
      </c>
      <c r="AD190" s="79">
        <v>4.5610256195068359</v>
      </c>
      <c r="AE190" s="79">
        <v>4.0730948448181152</v>
      </c>
      <c r="AF190" s="79">
        <v>3.1960940361022949</v>
      </c>
      <c r="AG190" s="79">
        <v>-0.61987972259521484</v>
      </c>
      <c r="AH190" s="79">
        <v>-0.59293198585510254</v>
      </c>
      <c r="AI190" s="79">
        <v>-0.49459564685821533</v>
      </c>
      <c r="AJ190" s="79">
        <v>-0.31606581807136536</v>
      </c>
      <c r="AK190" s="79">
        <v>-0.2257087230682373</v>
      </c>
      <c r="AL190" s="79">
        <v>-0.25299486517906189</v>
      </c>
      <c r="AM190" s="79">
        <v>-0.27153676748275757</v>
      </c>
      <c r="AN190" s="79">
        <v>-0.20446197688579559</v>
      </c>
      <c r="AO190" s="79">
        <v>-0.41052216291427612</v>
      </c>
      <c r="AP190" s="79">
        <v>-0.5656895637512207</v>
      </c>
      <c r="AQ190" s="79">
        <v>-0.68806242942810059</v>
      </c>
      <c r="AR190" s="79">
        <v>-0.42527219653129578</v>
      </c>
      <c r="AS190" s="79">
        <v>-0.47811451554298401</v>
      </c>
      <c r="AT190" s="79">
        <v>-0.38572141528129578</v>
      </c>
      <c r="AU190" s="79">
        <v>-0.39243683218955994</v>
      </c>
      <c r="AV190" s="79">
        <v>-0.4032285213470459</v>
      </c>
      <c r="AW190" s="79">
        <v>-0.5857422947883606</v>
      </c>
      <c r="AX190" s="79">
        <v>-0.67741382122039795</v>
      </c>
      <c r="AY190" s="79">
        <v>-0.37849736213684082</v>
      </c>
      <c r="AZ190" s="79">
        <v>-0.49086746573448181</v>
      </c>
      <c r="BA190" s="79">
        <v>-0.53578388690948486</v>
      </c>
      <c r="BB190" s="79">
        <v>-0.59127986431121826</v>
      </c>
      <c r="BC190" s="79">
        <v>-0.32218429446220398</v>
      </c>
      <c r="BD190" s="79">
        <v>-0.58575642108917236</v>
      </c>
      <c r="BE190" s="79">
        <v>-0.43493708968162537</v>
      </c>
      <c r="BF190" s="79">
        <v>-0.41555693745613098</v>
      </c>
      <c r="BG190" s="79">
        <v>-0.3536171019077301</v>
      </c>
      <c r="BH190" s="79">
        <v>-0.2122737318277359</v>
      </c>
      <c r="BI190" s="79">
        <v>-0.13300642371177673</v>
      </c>
      <c r="BJ190" s="79">
        <v>-0.15913306176662445</v>
      </c>
      <c r="BK190" s="79">
        <v>-0.16343814134597778</v>
      </c>
      <c r="BL190" s="79">
        <v>-7.3432959616184235E-2</v>
      </c>
      <c r="BM190" s="79">
        <v>-0.25262302160263062</v>
      </c>
      <c r="BN190" s="79">
        <v>-0.38896030187606812</v>
      </c>
      <c r="BO190" s="79">
        <v>-0.4925895631313324</v>
      </c>
      <c r="BP190" s="79">
        <v>-0.23020166158676147</v>
      </c>
      <c r="BQ190" s="79">
        <v>-0.26979333162307739</v>
      </c>
      <c r="BR190" s="79">
        <v>-0.18396148085594177</v>
      </c>
      <c r="BS190" s="79">
        <v>-0.17367088794708252</v>
      </c>
      <c r="BT190" s="79">
        <v>-0.16860750317573547</v>
      </c>
      <c r="BU190" s="79">
        <v>-0.34809792041778564</v>
      </c>
      <c r="BV190" s="79">
        <v>-0.42645242810249329</v>
      </c>
      <c r="BW190" s="79">
        <v>-0.13524343073368073</v>
      </c>
      <c r="BX190" s="79">
        <v>-0.24392585456371307</v>
      </c>
      <c r="BY190" s="79">
        <v>-0.31835061311721802</v>
      </c>
      <c r="BZ190" s="79">
        <v>-0.35945826768875122</v>
      </c>
      <c r="CA190" s="79">
        <v>-0.13233385980129242</v>
      </c>
      <c r="CB190" s="79">
        <v>-0.42605343461036682</v>
      </c>
      <c r="CC190" s="79">
        <v>-0.30684638023376465</v>
      </c>
      <c r="CD190" s="79">
        <v>-0.29270753264427185</v>
      </c>
      <c r="CE190" s="79">
        <v>-0.25597578287124634</v>
      </c>
      <c r="CF190" s="79">
        <v>-0.1403876394033432</v>
      </c>
      <c r="CG190" s="79">
        <v>-6.8801090121269226E-2</v>
      </c>
      <c r="CH190" s="79">
        <v>-9.4124659895896912E-2</v>
      </c>
      <c r="CI190" s="79">
        <v>-8.8569380342960358E-2</v>
      </c>
      <c r="CJ190" s="79">
        <v>1.7317334190011024E-2</v>
      </c>
      <c r="CK190" s="79">
        <v>-0.14326256513595581</v>
      </c>
      <c r="CL190" s="79">
        <v>-0.26655814051628113</v>
      </c>
      <c r="CM190" s="79">
        <v>-0.35720565915107727</v>
      </c>
      <c r="CN190" s="79">
        <v>-9.5096409320831299E-2</v>
      </c>
      <c r="CO190" s="79">
        <v>-0.12551070749759674</v>
      </c>
      <c r="CP190" s="79">
        <v>-4.4223170727491379E-2</v>
      </c>
      <c r="CQ190" s="79">
        <v>-2.2154254838824272E-2</v>
      </c>
      <c r="CR190" s="79">
        <v>-6.1096912249922752E-3</v>
      </c>
      <c r="CS190" s="79">
        <v>-0.18350614607334137</v>
      </c>
      <c r="CT190" s="79">
        <v>-0.25263732671737671</v>
      </c>
      <c r="CU190" s="79">
        <v>3.3233508467674255E-2</v>
      </c>
      <c r="CV190" s="79">
        <v>-7.2894856333732605E-2</v>
      </c>
      <c r="CW190" s="79">
        <v>-0.16775698959827423</v>
      </c>
      <c r="CX190" s="79">
        <v>-0.19889932870864868</v>
      </c>
      <c r="CY190" s="79">
        <v>-8.4402371430769563E-4</v>
      </c>
      <c r="CZ190" s="79">
        <v>-0.31544363498687744</v>
      </c>
      <c r="DA190" s="79">
        <v>-0.17875567078590393</v>
      </c>
      <c r="DB190" s="79">
        <v>-0.16985811293125153</v>
      </c>
      <c r="DC190" s="79">
        <v>-0.15833446383476257</v>
      </c>
      <c r="DD190" s="79">
        <v>-6.85015469789505E-2</v>
      </c>
      <c r="DE190" s="79">
        <v>-4.5957611873745918E-3</v>
      </c>
      <c r="DF190" s="79">
        <v>-2.9116256162524223E-2</v>
      </c>
      <c r="DG190" s="79">
        <v>-1.370061282068491E-2</v>
      </c>
      <c r="DH190" s="79">
        <v>0.10806763172149658</v>
      </c>
      <c r="DI190" s="79">
        <v>-3.390209749341011E-2</v>
      </c>
      <c r="DJ190" s="79">
        <v>-0.14415597915649414</v>
      </c>
      <c r="DK190" s="79">
        <v>-0.22182174026966095</v>
      </c>
      <c r="DL190" s="79">
        <v>4.0008842945098877E-2</v>
      </c>
      <c r="DM190" s="79">
        <v>1.8771914765238762E-2</v>
      </c>
      <c r="DN190" s="79">
        <v>9.5515146851539612E-2</v>
      </c>
      <c r="DO190" s="79">
        <v>0.12936237454414368</v>
      </c>
      <c r="DP190" s="79">
        <v>0.15638811886310577</v>
      </c>
      <c r="DQ190" s="79">
        <v>-1.8914381042122841E-2</v>
      </c>
      <c r="DR190" s="79">
        <v>-7.8822240233421326E-2</v>
      </c>
      <c r="DS190" s="79">
        <v>0.20171044766902924</v>
      </c>
      <c r="DT190" s="79">
        <v>9.8136141896247864E-2</v>
      </c>
      <c r="DU190" s="79">
        <v>-1.716337725520134E-2</v>
      </c>
      <c r="DV190" s="79">
        <v>-3.8340400904417038E-2</v>
      </c>
      <c r="DW190" s="79">
        <v>0.13064581155776978</v>
      </c>
      <c r="DX190" s="79">
        <v>-0.20483382046222687</v>
      </c>
      <c r="DY190" s="79">
        <v>6.1869528144598007E-3</v>
      </c>
      <c r="DZ190" s="79">
        <v>7.5169256888329983E-3</v>
      </c>
      <c r="EA190" s="79">
        <v>-1.7355918884277344E-2</v>
      </c>
      <c r="EB190" s="79">
        <v>3.5290554165840149E-2</v>
      </c>
      <c r="EC190" s="79">
        <v>8.8106535375118256E-2</v>
      </c>
      <c r="ED190" s="79">
        <v>6.4745552837848663E-2</v>
      </c>
      <c r="EE190" s="79">
        <v>9.4397999346256256E-2</v>
      </c>
      <c r="EF190" s="79">
        <v>0.23909664154052734</v>
      </c>
      <c r="EG190" s="79">
        <v>0.1239970475435257</v>
      </c>
      <c r="EH190" s="79">
        <v>3.2573290169239044E-2</v>
      </c>
      <c r="EI190" s="79">
        <v>-2.6348868384957314E-2</v>
      </c>
      <c r="EJ190" s="79">
        <v>0.23507936298847198</v>
      </c>
      <c r="EK190" s="79">
        <v>0.22709310054779053</v>
      </c>
      <c r="EL190" s="79">
        <v>0.29727506637573242</v>
      </c>
      <c r="EM190" s="79">
        <v>0.34812831878662109</v>
      </c>
      <c r="EN190" s="79">
        <v>0.39100915193557739</v>
      </c>
      <c r="EO190" s="79">
        <v>0.21872998774051666</v>
      </c>
      <c r="EP190" s="79">
        <v>0.17213913798332214</v>
      </c>
      <c r="EQ190" s="79">
        <v>0.44496437907218933</v>
      </c>
      <c r="ER190" s="79">
        <v>0.3450777530670166</v>
      </c>
      <c r="ES190" s="79">
        <v>0.20026987791061401</v>
      </c>
      <c r="ET190" s="79">
        <v>0.1934811919927597</v>
      </c>
      <c r="EU190" s="79">
        <v>0.32049626111984253</v>
      </c>
      <c r="EV190" s="79">
        <v>-4.5130819082260132E-2</v>
      </c>
      <c r="EW190" s="79">
        <v>79.147468566894531</v>
      </c>
      <c r="EX190" s="79">
        <v>76.053199768066406</v>
      </c>
      <c r="EY190" s="79">
        <v>75.068466186523438</v>
      </c>
      <c r="EZ190" s="79">
        <v>73.65924072265625</v>
      </c>
      <c r="FA190" s="79">
        <v>71.9974365234375</v>
      </c>
      <c r="FB190" s="79">
        <v>70.842437744140625</v>
      </c>
      <c r="FC190" s="79">
        <v>70.406204223632813</v>
      </c>
      <c r="FD190" s="79">
        <v>71.413665771484375</v>
      </c>
      <c r="FE190" s="79">
        <v>76.080818176269531</v>
      </c>
      <c r="FF190" s="79">
        <v>81.051292419433594</v>
      </c>
      <c r="FG190" s="79">
        <v>85.416091918945313</v>
      </c>
      <c r="FH190" s="79">
        <v>89.213699340820313</v>
      </c>
      <c r="FI190" s="79">
        <v>93.061416625976563</v>
      </c>
      <c r="FJ190" s="79">
        <v>95.702430725097656</v>
      </c>
      <c r="FK190" s="79">
        <v>97.812530517578125</v>
      </c>
      <c r="FL190" s="79">
        <v>99.206642150878906</v>
      </c>
      <c r="FM190" s="79">
        <v>100.17066192626953</v>
      </c>
      <c r="FN190" s="79">
        <v>100.02834320068359</v>
      </c>
      <c r="FO190" s="79">
        <v>98.160919189453125</v>
      </c>
      <c r="FP190" s="79">
        <v>96.041290283203125</v>
      </c>
      <c r="FQ190" s="79">
        <v>92.847496032714844</v>
      </c>
      <c r="FR190" s="79">
        <v>87.902229309082031</v>
      </c>
      <c r="FS190" s="79">
        <v>83.978538513183594</v>
      </c>
      <c r="FT190" s="79">
        <v>81.779541015625</v>
      </c>
      <c r="FU190" s="79">
        <v>0.10403438657522202</v>
      </c>
      <c r="FV190" s="79">
        <v>0.19860200583934784</v>
      </c>
      <c r="FW190" s="79">
        <v>9.4255097210407257E-2</v>
      </c>
      <c r="FX190" s="79">
        <v>859</v>
      </c>
      <c r="FY190" s="79">
        <v>1</v>
      </c>
      <c r="FZ190" s="41"/>
      <c r="GA190" s="34"/>
      <c r="GB190" s="34"/>
    </row>
    <row r="191" spans="1:184" x14ac:dyDescent="0.25">
      <c r="A191" t="s">
        <v>186</v>
      </c>
      <c r="B191" t="s">
        <v>236</v>
      </c>
      <c r="C191" t="s">
        <v>2</v>
      </c>
      <c r="D191" t="s">
        <v>203</v>
      </c>
      <c r="E191" t="s">
        <v>207</v>
      </c>
      <c r="F191" t="s">
        <v>1</v>
      </c>
      <c r="G191" t="s">
        <v>1</v>
      </c>
      <c r="H191" s="79">
        <v>31473</v>
      </c>
      <c r="I191" s="79">
        <v>17.849010467529297</v>
      </c>
      <c r="J191" s="79">
        <v>15.361574172973633</v>
      </c>
      <c r="K191" s="79">
        <v>13.760016441345215</v>
      </c>
      <c r="L191" s="79">
        <v>12.853974342346191</v>
      </c>
      <c r="M191" s="79">
        <v>12.198533058166504</v>
      </c>
      <c r="N191" s="79">
        <v>12.604412078857422</v>
      </c>
      <c r="O191" s="79">
        <v>13.262426376342773</v>
      </c>
      <c r="P191" s="79">
        <v>15.098756790161133</v>
      </c>
      <c r="Q191" s="79">
        <v>15.56867790222168</v>
      </c>
      <c r="R191" s="79">
        <v>16.468685150146484</v>
      </c>
      <c r="S191" s="79">
        <v>17.254962921142578</v>
      </c>
      <c r="T191" s="79">
        <v>18.619382858276367</v>
      </c>
      <c r="U191" s="79">
        <v>19.543807983398438</v>
      </c>
      <c r="V191" s="79">
        <v>21.214420318603516</v>
      </c>
      <c r="W191" s="79">
        <v>22.608133316040039</v>
      </c>
      <c r="X191" s="79">
        <v>23.912590026855469</v>
      </c>
      <c r="Y191" s="79">
        <v>25.471473693847656</v>
      </c>
      <c r="Z191" s="79">
        <v>27.732723236083984</v>
      </c>
      <c r="AA191" s="79">
        <v>29.054983139038086</v>
      </c>
      <c r="AB191" s="79">
        <v>29.367578506469727</v>
      </c>
      <c r="AC191" s="79">
        <v>29.824203491210938</v>
      </c>
      <c r="AD191" s="79">
        <v>30.557708740234375</v>
      </c>
      <c r="AE191" s="79">
        <v>27.037265777587891</v>
      </c>
      <c r="AF191" s="79">
        <v>22.967695236206055</v>
      </c>
      <c r="AG191" s="79">
        <v>-3.1032977104187012</v>
      </c>
      <c r="AH191" s="79">
        <v>-2.4620084762573242</v>
      </c>
      <c r="AI191" s="79">
        <v>-1.8800392150878906</v>
      </c>
      <c r="AJ191" s="79">
        <v>-1.6592410802841187</v>
      </c>
      <c r="AK191" s="79">
        <v>-1.7009991407394409</v>
      </c>
      <c r="AL191" s="79">
        <v>-1.1036369800567627</v>
      </c>
      <c r="AM191" s="79">
        <v>-1.7183568477630615</v>
      </c>
      <c r="AN191" s="79">
        <v>-1.1955920457839966</v>
      </c>
      <c r="AO191" s="79">
        <v>-1.0298583507537842</v>
      </c>
      <c r="AP191" s="79">
        <v>-0.19525890052318573</v>
      </c>
      <c r="AQ191" s="79">
        <v>-0.11489742249250412</v>
      </c>
      <c r="AR191" s="79">
        <v>-0.22994671761989594</v>
      </c>
      <c r="AS191" s="79">
        <v>-0.57882225513458252</v>
      </c>
      <c r="AT191" s="79">
        <v>-0.78560060262680054</v>
      </c>
      <c r="AU191" s="79">
        <v>-1.4120008945465088</v>
      </c>
      <c r="AV191" s="79">
        <v>-1.5931141376495361</v>
      </c>
      <c r="AW191" s="79">
        <v>-1.7725433111190796</v>
      </c>
      <c r="AX191" s="79">
        <v>-1.823870062828064</v>
      </c>
      <c r="AY191" s="79">
        <v>-2.5868558883666992</v>
      </c>
      <c r="AZ191" s="79">
        <v>-3.1453437805175781</v>
      </c>
      <c r="BA191" s="79">
        <v>-4.2389607429504395</v>
      </c>
      <c r="BB191" s="79">
        <v>-4.3048710823059082</v>
      </c>
      <c r="BC191" s="79">
        <v>-4.4103908538818359</v>
      </c>
      <c r="BD191" s="79">
        <v>-3.911970853805542</v>
      </c>
      <c r="BE191" s="79">
        <v>-2.5167653560638428</v>
      </c>
      <c r="BF191" s="79">
        <v>-1.9565719366073608</v>
      </c>
      <c r="BG191" s="79">
        <v>-1.4639668464660645</v>
      </c>
      <c r="BH191" s="79">
        <v>-1.280754566192627</v>
      </c>
      <c r="BI191" s="79">
        <v>-1.3229453563690186</v>
      </c>
      <c r="BJ191" s="79">
        <v>-0.74741876125335693</v>
      </c>
      <c r="BK191" s="79">
        <v>-1.3267487287521362</v>
      </c>
      <c r="BL191" s="79">
        <v>-0.77938163280487061</v>
      </c>
      <c r="BM191" s="79">
        <v>-0.59721451997756958</v>
      </c>
      <c r="BN191" s="79">
        <v>0.29019567370414734</v>
      </c>
      <c r="BO191" s="79">
        <v>0.45925241708755493</v>
      </c>
      <c r="BP191" s="79">
        <v>0.49488565325737</v>
      </c>
      <c r="BQ191" s="79">
        <v>2.5141388177871704E-2</v>
      </c>
      <c r="BR191" s="79">
        <v>-0.11055238544940948</v>
      </c>
      <c r="BS191" s="79">
        <v>-0.64250415563583374</v>
      </c>
      <c r="BT191" s="79">
        <v>-0.80750095844268799</v>
      </c>
      <c r="BU191" s="79">
        <v>-0.89947980642318726</v>
      </c>
      <c r="BV191" s="79">
        <v>-0.99219632148742676</v>
      </c>
      <c r="BW191" s="79">
        <v>-1.7097221612930298</v>
      </c>
      <c r="BX191" s="79">
        <v>-2.2880194187164307</v>
      </c>
      <c r="BY191" s="79">
        <v>-3.3796558380126953</v>
      </c>
      <c r="BZ191" s="79">
        <v>-3.5483169555664063</v>
      </c>
      <c r="CA191" s="79">
        <v>-3.7005143165588379</v>
      </c>
      <c r="CB191" s="79">
        <v>-3.2436854839324951</v>
      </c>
      <c r="CC191" s="79">
        <v>-2.1105349063873291</v>
      </c>
      <c r="CD191" s="79">
        <v>-1.6065080165863037</v>
      </c>
      <c r="CE191" s="79">
        <v>-1.1757963895797729</v>
      </c>
      <c r="CF191" s="79">
        <v>-1.0186159610748291</v>
      </c>
      <c r="CG191" s="79">
        <v>-1.0611064434051514</v>
      </c>
      <c r="CH191" s="79">
        <v>-0.50070309638977051</v>
      </c>
      <c r="CI191" s="79">
        <v>-1.055522084236145</v>
      </c>
      <c r="CJ191" s="79">
        <v>-0.49111559987068176</v>
      </c>
      <c r="CK191" s="79">
        <v>-0.29756668210029602</v>
      </c>
      <c r="CL191" s="79">
        <v>0.62642002105712891</v>
      </c>
      <c r="CM191" s="79">
        <v>0.85690683126449585</v>
      </c>
      <c r="CN191" s="79">
        <v>0.99690234661102295</v>
      </c>
      <c r="CO191" s="79">
        <v>0.44344478845596313</v>
      </c>
      <c r="CP191" s="79">
        <v>0.35698392987251282</v>
      </c>
      <c r="CQ191" s="79">
        <v>-0.10955300182104111</v>
      </c>
      <c r="CR191" s="79">
        <v>-0.26338770985603333</v>
      </c>
      <c r="CS191" s="79">
        <v>-0.29479873180389404</v>
      </c>
      <c r="CT191" s="79">
        <v>-0.41618156433105469</v>
      </c>
      <c r="CU191" s="79">
        <v>-1.1022220849990845</v>
      </c>
      <c r="CV191" s="79">
        <v>-1.6942392587661743</v>
      </c>
      <c r="CW191" s="79">
        <v>-2.7845039367675781</v>
      </c>
      <c r="CX191" s="79">
        <v>-3.024329662322998</v>
      </c>
      <c r="CY191" s="79">
        <v>-3.2088561058044434</v>
      </c>
      <c r="CZ191" s="79">
        <v>-2.7808330059051514</v>
      </c>
      <c r="DA191" s="79">
        <v>-1.7043043375015259</v>
      </c>
      <c r="DB191" s="79">
        <v>-1.2564440965652466</v>
      </c>
      <c r="DC191" s="79">
        <v>-0.88762593269348145</v>
      </c>
      <c r="DD191" s="79">
        <v>-0.75647735595703125</v>
      </c>
      <c r="DE191" s="79">
        <v>-0.79926753044128418</v>
      </c>
      <c r="DF191" s="79">
        <v>-0.25398746132850647</v>
      </c>
      <c r="DG191" s="79">
        <v>-0.78429549932479858</v>
      </c>
      <c r="DH191" s="79">
        <v>-0.20284955203533173</v>
      </c>
      <c r="DI191" s="79">
        <v>2.0811469294130802E-3</v>
      </c>
      <c r="DJ191" s="79">
        <v>0.96264439821243286</v>
      </c>
      <c r="DK191" s="79">
        <v>1.2545613050460815</v>
      </c>
      <c r="DL191" s="79">
        <v>1.4989190101623535</v>
      </c>
      <c r="DM191" s="79">
        <v>0.86174815893173218</v>
      </c>
      <c r="DN191" s="79">
        <v>0.82452023029327393</v>
      </c>
      <c r="DO191" s="79">
        <v>0.42339813709259033</v>
      </c>
      <c r="DP191" s="79">
        <v>0.28072553873062134</v>
      </c>
      <c r="DQ191" s="79">
        <v>0.30988234281539917</v>
      </c>
      <c r="DR191" s="79">
        <v>0.15983317792415619</v>
      </c>
      <c r="DS191" s="79">
        <v>-0.49472200870513916</v>
      </c>
      <c r="DT191" s="79">
        <v>-1.1004589796066284</v>
      </c>
      <c r="DU191" s="79">
        <v>-2.1893520355224609</v>
      </c>
      <c r="DV191" s="79">
        <v>-2.5003423690795898</v>
      </c>
      <c r="DW191" s="79">
        <v>-2.7171978950500488</v>
      </c>
      <c r="DX191" s="79">
        <v>-2.3179805278778076</v>
      </c>
      <c r="DY191" s="79">
        <v>-1.1177719831466675</v>
      </c>
      <c r="DZ191" s="79">
        <v>-0.75100749731063843</v>
      </c>
      <c r="EA191" s="79">
        <v>-0.47155359387397766</v>
      </c>
      <c r="EB191" s="79">
        <v>-0.37799081206321716</v>
      </c>
      <c r="EC191" s="79">
        <v>-0.42121371626853943</v>
      </c>
      <c r="ED191" s="79">
        <v>0.1022307425737381</v>
      </c>
      <c r="EE191" s="79">
        <v>-0.39268732070922852</v>
      </c>
      <c r="EF191" s="79">
        <v>0.21336081624031067</v>
      </c>
      <c r="EG191" s="79">
        <v>0.43472501635551453</v>
      </c>
      <c r="EH191" s="79">
        <v>1.44809889793396</v>
      </c>
      <c r="EI191" s="79">
        <v>1.8287110328674316</v>
      </c>
      <c r="EJ191" s="79">
        <v>2.2237513065338135</v>
      </c>
      <c r="EK191" s="79">
        <v>1.4657118320465088</v>
      </c>
      <c r="EL191" s="79">
        <v>1.4995684623718262</v>
      </c>
      <c r="EM191" s="79">
        <v>1.1928949356079102</v>
      </c>
      <c r="EN191" s="79">
        <v>1.0663386583328247</v>
      </c>
      <c r="EO191" s="79">
        <v>1.1829458475112915</v>
      </c>
      <c r="EP191" s="79">
        <v>0.99150699377059937</v>
      </c>
      <c r="EQ191" s="79">
        <v>0.38241159915924072</v>
      </c>
      <c r="ER191" s="79">
        <v>-0.24313470721244812</v>
      </c>
      <c r="ES191" s="79">
        <v>-1.3300473690032959</v>
      </c>
      <c r="ET191" s="79">
        <v>-1.7437880039215088</v>
      </c>
      <c r="EU191" s="79">
        <v>-2.0073213577270508</v>
      </c>
      <c r="EV191" s="79">
        <v>-1.6496951580047607</v>
      </c>
      <c r="EW191" s="79">
        <v>78.277641296386719</v>
      </c>
      <c r="EX191" s="79">
        <v>76.297676086425781</v>
      </c>
      <c r="EY191" s="79">
        <v>74.856796264648438</v>
      </c>
      <c r="EZ191" s="79">
        <v>73.254325866699219</v>
      </c>
      <c r="FA191" s="79">
        <v>72.253334045410156</v>
      </c>
      <c r="FB191" s="79">
        <v>71.030960083007813</v>
      </c>
      <c r="FC191" s="79">
        <v>70.2613525390625</v>
      </c>
      <c r="FD191" s="79">
        <v>71.332931518554688</v>
      </c>
      <c r="FE191" s="79">
        <v>76.128730773925781</v>
      </c>
      <c r="FF191" s="79">
        <v>80.75592041015625</v>
      </c>
      <c r="FG191" s="79">
        <v>85.358230590820313</v>
      </c>
      <c r="FH191" s="79">
        <v>88.967361450195313</v>
      </c>
      <c r="FI191" s="79">
        <v>92.811759948730469</v>
      </c>
      <c r="FJ191" s="79">
        <v>95.445602416992188</v>
      </c>
      <c r="FK191" s="79">
        <v>97.539031982421875</v>
      </c>
      <c r="FL191" s="79">
        <v>98.956451416015625</v>
      </c>
      <c r="FM191" s="79">
        <v>99.800079345703125</v>
      </c>
      <c r="FN191" s="79">
        <v>99.372108459472656</v>
      </c>
      <c r="FO191" s="79">
        <v>97.164680480957031</v>
      </c>
      <c r="FP191" s="79">
        <v>94.556320190429688</v>
      </c>
      <c r="FQ191" s="79">
        <v>91.247200012207031</v>
      </c>
      <c r="FR191" s="79">
        <v>86.844924926757813</v>
      </c>
      <c r="FS191" s="79">
        <v>82.9083251953125</v>
      </c>
      <c r="FT191" s="79">
        <v>80.857345581054688</v>
      </c>
      <c r="FU191" s="79">
        <v>0.35751074552536011</v>
      </c>
      <c r="FV191" s="79">
        <v>0.70129358768463135</v>
      </c>
      <c r="FW191" s="79">
        <v>0.32023546099662781</v>
      </c>
      <c r="FX191" s="79">
        <v>4236</v>
      </c>
      <c r="FY191" s="79">
        <v>1</v>
      </c>
      <c r="FZ191" s="41"/>
      <c r="GA191" s="34"/>
      <c r="GB191" s="34"/>
    </row>
    <row r="192" spans="1:184" x14ac:dyDescent="0.25">
      <c r="A192" t="s">
        <v>186</v>
      </c>
      <c r="B192" t="s">
        <v>236</v>
      </c>
      <c r="C192" t="s">
        <v>2</v>
      </c>
      <c r="D192" t="s">
        <v>203</v>
      </c>
      <c r="E192" t="s">
        <v>207</v>
      </c>
      <c r="F192" t="s">
        <v>178</v>
      </c>
      <c r="G192" t="s">
        <v>1</v>
      </c>
      <c r="H192" s="79">
        <v>22902</v>
      </c>
      <c r="I192" s="79">
        <v>11.7564697265625</v>
      </c>
      <c r="J192" s="79">
        <v>9.932093620300293</v>
      </c>
      <c r="K192" s="79">
        <v>8.8411846160888672</v>
      </c>
      <c r="L192" s="79">
        <v>8.3145713806152344</v>
      </c>
      <c r="M192" s="79">
        <v>8.0448722839355469</v>
      </c>
      <c r="N192" s="79">
        <v>7.9775872230529785</v>
      </c>
      <c r="O192" s="79">
        <v>8.5769538879394531</v>
      </c>
      <c r="P192" s="79">
        <v>9.6029253005981445</v>
      </c>
      <c r="Q192" s="79">
        <v>10.068187713623047</v>
      </c>
      <c r="R192" s="79">
        <v>10.525057792663574</v>
      </c>
      <c r="S192" s="79">
        <v>10.750014305114746</v>
      </c>
      <c r="T192" s="79">
        <v>11.342208862304688</v>
      </c>
      <c r="U192" s="79">
        <v>12.209614753723145</v>
      </c>
      <c r="V192" s="79">
        <v>12.785940170288086</v>
      </c>
      <c r="W192" s="79">
        <v>13.844478607177734</v>
      </c>
      <c r="X192" s="79">
        <v>14.530769348144531</v>
      </c>
      <c r="Y192" s="79">
        <v>15.523390769958496</v>
      </c>
      <c r="Z192" s="79">
        <v>17.063257217407227</v>
      </c>
      <c r="AA192" s="79">
        <v>18.042549133300781</v>
      </c>
      <c r="AB192" s="79">
        <v>18.498411178588867</v>
      </c>
      <c r="AC192" s="79">
        <v>18.886373519897461</v>
      </c>
      <c r="AD192" s="79">
        <v>19.244714736938477</v>
      </c>
      <c r="AE192" s="79">
        <v>17.162557601928711</v>
      </c>
      <c r="AF192" s="79">
        <v>14.327909469604492</v>
      </c>
      <c r="AG192" s="79">
        <v>-1.9433373212814331</v>
      </c>
      <c r="AH192" s="79">
        <v>-1.7148418426513672</v>
      </c>
      <c r="AI192" s="79">
        <v>-1.2684710025787354</v>
      </c>
      <c r="AJ192" s="79">
        <v>-0.96475285291671753</v>
      </c>
      <c r="AK192" s="79">
        <v>-0.67744946479797363</v>
      </c>
      <c r="AL192" s="79">
        <v>-0.54299354553222656</v>
      </c>
      <c r="AM192" s="79">
        <v>-0.42043310403823853</v>
      </c>
      <c r="AN192" s="79">
        <v>-0.48526483774185181</v>
      </c>
      <c r="AO192" s="79">
        <v>-0.20873217284679413</v>
      </c>
      <c r="AP192" s="79">
        <v>0.2427043616771698</v>
      </c>
      <c r="AQ192" s="79">
        <v>0.2521083652973175</v>
      </c>
      <c r="AR192" s="79">
        <v>-0.12167303264141083</v>
      </c>
      <c r="AS192" s="79">
        <v>-0.25315782427787781</v>
      </c>
      <c r="AT192" s="79">
        <v>-0.7892913818359375</v>
      </c>
      <c r="AU192" s="79">
        <v>-0.81847167015075684</v>
      </c>
      <c r="AV192" s="79">
        <v>-0.83507555723190308</v>
      </c>
      <c r="AW192" s="79">
        <v>-0.82181447744369507</v>
      </c>
      <c r="AX192" s="79">
        <v>-0.56978094577789307</v>
      </c>
      <c r="AY192" s="79">
        <v>-0.97155207395553589</v>
      </c>
      <c r="AZ192" s="79">
        <v>-1.4315807819366455</v>
      </c>
      <c r="BA192" s="79">
        <v>-2.2115910053253174</v>
      </c>
      <c r="BB192" s="79">
        <v>-3.0232155323028564</v>
      </c>
      <c r="BC192" s="79">
        <v>-3.3268084526062012</v>
      </c>
      <c r="BD192" s="79">
        <v>-2.9116623401641846</v>
      </c>
      <c r="BE192" s="79">
        <v>-1.5608617067337036</v>
      </c>
      <c r="BF192" s="79">
        <v>-1.3825207948684692</v>
      </c>
      <c r="BG192" s="79">
        <v>-0.98902678489685059</v>
      </c>
      <c r="BH192" s="79">
        <v>-0.709644615650177</v>
      </c>
      <c r="BI192" s="79">
        <v>-0.43863973021507263</v>
      </c>
      <c r="BJ192" s="79">
        <v>-0.31623443961143494</v>
      </c>
      <c r="BK192" s="79">
        <v>-0.20795701444149017</v>
      </c>
      <c r="BL192" s="79">
        <v>-0.25376233458518982</v>
      </c>
      <c r="BM192" s="79">
        <v>5.2067670971155167E-2</v>
      </c>
      <c r="BN192" s="79">
        <v>0.51922160387039185</v>
      </c>
      <c r="BO192" s="79">
        <v>0.55736005306243896</v>
      </c>
      <c r="BP192" s="79">
        <v>0.22468948364257813</v>
      </c>
      <c r="BQ192" s="79">
        <v>0.11782196164131165</v>
      </c>
      <c r="BR192" s="79">
        <v>-0.38027283549308777</v>
      </c>
      <c r="BS192" s="79">
        <v>-0.35714238882064819</v>
      </c>
      <c r="BT192" s="79">
        <v>-0.35155206918716431</v>
      </c>
      <c r="BU192" s="79">
        <v>-0.31856474280357361</v>
      </c>
      <c r="BV192" s="79">
        <v>-5.5288687348365784E-2</v>
      </c>
      <c r="BW192" s="79">
        <v>-0.44637280702590942</v>
      </c>
      <c r="BX192" s="79">
        <v>-0.8911588191986084</v>
      </c>
      <c r="BY192" s="79">
        <v>-1.6972899436950684</v>
      </c>
      <c r="BZ192" s="79">
        <v>-2.5099301338195801</v>
      </c>
      <c r="CA192" s="79">
        <v>-2.837226390838623</v>
      </c>
      <c r="CB192" s="79">
        <v>-2.4688045978546143</v>
      </c>
      <c r="CC192" s="79">
        <v>-1.2959603071212769</v>
      </c>
      <c r="CD192" s="79">
        <v>-1.1523562669754028</v>
      </c>
      <c r="CE192" s="79">
        <v>-0.79548454284667969</v>
      </c>
      <c r="CF192" s="79">
        <v>-0.53295743465423584</v>
      </c>
      <c r="CG192" s="79">
        <v>-0.2732408344745636</v>
      </c>
      <c r="CH192" s="79">
        <v>-0.15918177366256714</v>
      </c>
      <c r="CI192" s="79">
        <v>-6.0796715319156647E-2</v>
      </c>
      <c r="CJ192" s="79">
        <v>-9.3424424529075623E-2</v>
      </c>
      <c r="CK192" s="79">
        <v>0.23269684612751007</v>
      </c>
      <c r="CL192" s="79">
        <v>0.71073657274246216</v>
      </c>
      <c r="CM192" s="79">
        <v>0.76877641677856445</v>
      </c>
      <c r="CN192" s="79">
        <v>0.46457910537719727</v>
      </c>
      <c r="CO192" s="79">
        <v>0.3747614324092865</v>
      </c>
      <c r="CP192" s="79">
        <v>-9.6987850964069366E-2</v>
      </c>
      <c r="CQ192" s="79">
        <v>-3.7627138197422028E-2</v>
      </c>
      <c r="CR192" s="79">
        <v>-1.6665205359458923E-2</v>
      </c>
      <c r="CS192" s="79">
        <v>2.9984468594193459E-2</v>
      </c>
      <c r="CT192" s="79">
        <v>0.30104708671569824</v>
      </c>
      <c r="CU192" s="79">
        <v>-8.263523131608963E-2</v>
      </c>
      <c r="CV192" s="79">
        <v>-0.51686418056488037</v>
      </c>
      <c r="CW192" s="79">
        <v>-1.3410866260528564</v>
      </c>
      <c r="CX192" s="79">
        <v>-2.1544301509857178</v>
      </c>
      <c r="CY192" s="79">
        <v>-2.4981434345245361</v>
      </c>
      <c r="CZ192" s="79">
        <v>-2.1620826721191406</v>
      </c>
      <c r="DA192" s="79">
        <v>-1.0310589075088501</v>
      </c>
      <c r="DB192" s="79">
        <v>-0.92219173908233643</v>
      </c>
      <c r="DC192" s="79">
        <v>-0.60194230079650879</v>
      </c>
      <c r="DD192" s="79">
        <v>-0.35627025365829468</v>
      </c>
      <c r="DE192" s="79">
        <v>-0.10784194618463516</v>
      </c>
      <c r="DF192" s="79">
        <v>-2.1291072480380535E-3</v>
      </c>
      <c r="DG192" s="79">
        <v>8.636358380317688E-2</v>
      </c>
      <c r="DH192" s="79">
        <v>6.6913500428199768E-2</v>
      </c>
      <c r="DI192" s="79">
        <v>0.41332602500915527</v>
      </c>
      <c r="DJ192" s="79">
        <v>0.90225154161453247</v>
      </c>
      <c r="DK192" s="79">
        <v>0.98019278049468994</v>
      </c>
      <c r="DL192" s="79">
        <v>0.70446872711181641</v>
      </c>
      <c r="DM192" s="79">
        <v>0.63170087337493896</v>
      </c>
      <c r="DN192" s="79">
        <v>0.18629713356494904</v>
      </c>
      <c r="DO192" s="79">
        <v>0.28188809752464294</v>
      </c>
      <c r="DP192" s="79">
        <v>0.31822165846824646</v>
      </c>
      <c r="DQ192" s="79">
        <v>0.37853369116783142</v>
      </c>
      <c r="DR192" s="79">
        <v>0.65738284587860107</v>
      </c>
      <c r="DS192" s="79">
        <v>0.28110235929489136</v>
      </c>
      <c r="DT192" s="79">
        <v>-0.14256954193115234</v>
      </c>
      <c r="DU192" s="79">
        <v>-0.98488324880599976</v>
      </c>
      <c r="DV192" s="79">
        <v>-1.7989301681518555</v>
      </c>
      <c r="DW192" s="79">
        <v>-2.1590604782104492</v>
      </c>
      <c r="DX192" s="79">
        <v>-1.855360746383667</v>
      </c>
      <c r="DY192" s="79">
        <v>-0.64858335256576538</v>
      </c>
      <c r="DZ192" s="79">
        <v>-0.58987075090408325</v>
      </c>
      <c r="EA192" s="79">
        <v>-0.32249805331230164</v>
      </c>
      <c r="EB192" s="79">
        <v>-0.10116203874349594</v>
      </c>
      <c r="EC192" s="79">
        <v>0.13096778094768524</v>
      </c>
      <c r="ED192" s="79">
        <v>0.22462999820709229</v>
      </c>
      <c r="EE192" s="79">
        <v>0.29883968830108643</v>
      </c>
      <c r="EF192" s="79">
        <v>0.29841598868370056</v>
      </c>
      <c r="EG192" s="79">
        <v>0.67412585020065308</v>
      </c>
      <c r="EH192" s="79">
        <v>1.1787687540054321</v>
      </c>
      <c r="EI192" s="79">
        <v>1.2854444980621338</v>
      </c>
      <c r="EJ192" s="79">
        <v>1.0508311986923218</v>
      </c>
      <c r="EK192" s="79">
        <v>1.0026806592941284</v>
      </c>
      <c r="EL192" s="79">
        <v>0.59531563520431519</v>
      </c>
      <c r="EM192" s="79">
        <v>0.74321740865707397</v>
      </c>
      <c r="EN192" s="79">
        <v>0.80174511671066284</v>
      </c>
      <c r="EO192" s="79">
        <v>0.88178336620330811</v>
      </c>
      <c r="EP192" s="79">
        <v>1.1718751192092896</v>
      </c>
      <c r="EQ192" s="79">
        <v>0.80628162622451782</v>
      </c>
      <c r="ER192" s="79">
        <v>0.39785248041152954</v>
      </c>
      <c r="ES192" s="79">
        <v>-0.47058215737342834</v>
      </c>
      <c r="ET192" s="79">
        <v>-1.2856447696685791</v>
      </c>
      <c r="EU192" s="79">
        <v>-1.6694785356521606</v>
      </c>
      <c r="EV192" s="79">
        <v>-1.4125030040740967</v>
      </c>
      <c r="EW192" s="79">
        <v>77.537773132324219</v>
      </c>
      <c r="EX192" s="79">
        <v>76.633316040039063</v>
      </c>
      <c r="EY192" s="79">
        <v>75.326728820800781</v>
      </c>
      <c r="EZ192" s="79">
        <v>73.393043518066406</v>
      </c>
      <c r="FA192" s="79">
        <v>72.789215087890625</v>
      </c>
      <c r="FB192" s="79">
        <v>71.706382751464844</v>
      </c>
      <c r="FC192" s="79">
        <v>70.740524291992188</v>
      </c>
      <c r="FD192" s="79">
        <v>71.97601318359375</v>
      </c>
      <c r="FE192" s="79">
        <v>76.852592468261719</v>
      </c>
      <c r="FF192" s="79">
        <v>81.268234252929688</v>
      </c>
      <c r="FG192" s="79">
        <v>86.116020202636719</v>
      </c>
      <c r="FH192" s="79">
        <v>88.91058349609375</v>
      </c>
      <c r="FI192" s="79">
        <v>92.814064025878906</v>
      </c>
      <c r="FJ192" s="79">
        <v>95.414260864257813</v>
      </c>
      <c r="FK192" s="79">
        <v>97.525466918945313</v>
      </c>
      <c r="FL192" s="79">
        <v>99.006622314453125</v>
      </c>
      <c r="FM192" s="79">
        <v>99.55908203125</v>
      </c>
      <c r="FN192" s="79">
        <v>98.725791931152344</v>
      </c>
      <c r="FO192" s="79">
        <v>95.812797546386719</v>
      </c>
      <c r="FP192" s="79">
        <v>92.9747314453125</v>
      </c>
      <c r="FQ192" s="79">
        <v>89.491676330566406</v>
      </c>
      <c r="FR192" s="79">
        <v>85.891410827636719</v>
      </c>
      <c r="FS192" s="79">
        <v>81.690956115722656</v>
      </c>
      <c r="FT192" s="79">
        <v>79.779945373535156</v>
      </c>
      <c r="FU192" s="79">
        <v>0.2146826833486557</v>
      </c>
      <c r="FV192" s="79">
        <v>0.43117401003837585</v>
      </c>
      <c r="FW192" s="79">
        <v>0.19478648900985718</v>
      </c>
      <c r="FX192" s="79">
        <v>3390</v>
      </c>
      <c r="FY192" s="79">
        <v>1</v>
      </c>
      <c r="FZ192" s="41"/>
      <c r="GA192" s="34"/>
      <c r="GB192" s="34"/>
    </row>
    <row r="193" spans="1:184" x14ac:dyDescent="0.25">
      <c r="A193" t="s">
        <v>186</v>
      </c>
      <c r="B193" t="s">
        <v>236</v>
      </c>
      <c r="C193" t="s">
        <v>2</v>
      </c>
      <c r="D193" t="s">
        <v>203</v>
      </c>
      <c r="E193" t="s">
        <v>207</v>
      </c>
      <c r="F193" t="s">
        <v>179</v>
      </c>
      <c r="G193" t="s">
        <v>1</v>
      </c>
      <c r="H193" s="79">
        <v>1007</v>
      </c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  <c r="AP193" s="79"/>
      <c r="AQ193" s="79"/>
      <c r="AR193" s="79"/>
      <c r="AS193" s="79"/>
      <c r="AT193" s="79"/>
      <c r="AU193" s="79"/>
      <c r="AV193" s="79"/>
      <c r="AW193" s="79"/>
      <c r="AX193" s="79"/>
      <c r="AY193" s="79"/>
      <c r="AZ193" s="79"/>
      <c r="BA193" s="79"/>
      <c r="BB193" s="79"/>
      <c r="BC193" s="79"/>
      <c r="BD193" s="79"/>
      <c r="BE193" s="79"/>
      <c r="BF193" s="79"/>
      <c r="BG193" s="79"/>
      <c r="BH193" s="79"/>
      <c r="BI193" s="79"/>
      <c r="BJ193" s="79"/>
      <c r="BK193" s="79"/>
      <c r="BL193" s="79"/>
      <c r="BM193" s="79"/>
      <c r="BN193" s="79"/>
      <c r="BO193" s="79"/>
      <c r="BP193" s="79"/>
      <c r="BQ193" s="79"/>
      <c r="BR193" s="79"/>
      <c r="BS193" s="79"/>
      <c r="BT193" s="79"/>
      <c r="BU193" s="79"/>
      <c r="BV193" s="79"/>
      <c r="BW193" s="79"/>
      <c r="BX193" s="79"/>
      <c r="BY193" s="79"/>
      <c r="BZ193" s="79"/>
      <c r="CA193" s="79"/>
      <c r="CB193" s="79"/>
      <c r="CC193" s="79"/>
      <c r="CD193" s="79"/>
      <c r="CE193" s="79"/>
      <c r="CF193" s="79"/>
      <c r="CG193" s="79"/>
      <c r="CH193" s="79"/>
      <c r="CI193" s="79"/>
      <c r="CJ193" s="79"/>
      <c r="CK193" s="79"/>
      <c r="CL193" s="79"/>
      <c r="CM193" s="79"/>
      <c r="CN193" s="79"/>
      <c r="CO193" s="79"/>
      <c r="CP193" s="79"/>
      <c r="CQ193" s="79"/>
      <c r="CR193" s="79"/>
      <c r="CS193" s="79"/>
      <c r="CT193" s="79"/>
      <c r="CU193" s="79"/>
      <c r="CV193" s="79"/>
      <c r="CW193" s="79"/>
      <c r="CX193" s="79"/>
      <c r="CY193" s="79"/>
      <c r="CZ193" s="79"/>
      <c r="DA193" s="79"/>
      <c r="DB193" s="79"/>
      <c r="DC193" s="79"/>
      <c r="DD193" s="79"/>
      <c r="DE193" s="79"/>
      <c r="DF193" s="79"/>
      <c r="DG193" s="79"/>
      <c r="DH193" s="79"/>
      <c r="DI193" s="79"/>
      <c r="DJ193" s="79"/>
      <c r="DK193" s="79"/>
      <c r="DL193" s="79"/>
      <c r="DM193" s="79"/>
      <c r="DN193" s="79"/>
      <c r="DO193" s="79"/>
      <c r="DP193" s="79"/>
      <c r="DQ193" s="79"/>
      <c r="DR193" s="79"/>
      <c r="DS193" s="79"/>
      <c r="DT193" s="79"/>
      <c r="DU193" s="79"/>
      <c r="DV193" s="79"/>
      <c r="DW193" s="79"/>
      <c r="DX193" s="79"/>
      <c r="DY193" s="79"/>
      <c r="DZ193" s="79"/>
      <c r="EA193" s="79"/>
      <c r="EB193" s="79"/>
      <c r="EC193" s="79"/>
      <c r="ED193" s="79"/>
      <c r="EE193" s="79"/>
      <c r="EF193" s="79"/>
      <c r="EG193" s="79"/>
      <c r="EH193" s="79"/>
      <c r="EI193" s="79"/>
      <c r="EJ193" s="79"/>
      <c r="EK193" s="79"/>
      <c r="EL193" s="79"/>
      <c r="EM193" s="79"/>
      <c r="EN193" s="79"/>
      <c r="EO193" s="79"/>
      <c r="EP193" s="79"/>
      <c r="EQ193" s="79"/>
      <c r="ER193" s="79"/>
      <c r="ES193" s="79"/>
      <c r="ET193" s="79"/>
      <c r="EU193" s="79"/>
      <c r="EV193" s="79"/>
      <c r="EW193" s="79"/>
      <c r="EX193" s="79"/>
      <c r="EY193" s="79"/>
      <c r="EZ193" s="79"/>
      <c r="FA193" s="79"/>
      <c r="FB193" s="79"/>
      <c r="FC193" s="79"/>
      <c r="FD193" s="79"/>
      <c r="FE193" s="79"/>
      <c r="FF193" s="79"/>
      <c r="FG193" s="79"/>
      <c r="FH193" s="79"/>
      <c r="FI193" s="79"/>
      <c r="FJ193" s="79"/>
      <c r="FK193" s="79"/>
      <c r="FL193" s="79"/>
      <c r="FM193" s="79"/>
      <c r="FN193" s="79"/>
      <c r="FO193" s="79"/>
      <c r="FP193" s="79"/>
      <c r="FQ193" s="79"/>
      <c r="FR193" s="79"/>
      <c r="FS193" s="79"/>
      <c r="FT193" s="79"/>
      <c r="FU193" s="79"/>
      <c r="FV193" s="79"/>
      <c r="FW193" s="79"/>
      <c r="FX193" s="79">
        <v>49</v>
      </c>
      <c r="FY193" s="79">
        <v>0</v>
      </c>
      <c r="FZ193" s="41"/>
      <c r="GA193" s="34"/>
      <c r="GB193" s="34"/>
    </row>
    <row r="194" spans="1:184" x14ac:dyDescent="0.25">
      <c r="A194" t="s">
        <v>186</v>
      </c>
      <c r="B194" t="s">
        <v>236</v>
      </c>
      <c r="C194" t="s">
        <v>2</v>
      </c>
      <c r="D194" t="s">
        <v>203</v>
      </c>
      <c r="E194" t="s">
        <v>207</v>
      </c>
      <c r="F194" t="s">
        <v>180</v>
      </c>
      <c r="G194" t="s">
        <v>1</v>
      </c>
      <c r="H194" s="79">
        <v>534</v>
      </c>
      <c r="I194" s="79">
        <v>0.19760335981845856</v>
      </c>
      <c r="J194" s="79">
        <v>0.17882780730724335</v>
      </c>
      <c r="K194" s="79">
        <v>0.15579855442047119</v>
      </c>
      <c r="L194" s="79">
        <v>0.12590530514717102</v>
      </c>
      <c r="M194" s="79">
        <v>0.15123096108436584</v>
      </c>
      <c r="N194" s="79">
        <v>0.17307190597057343</v>
      </c>
      <c r="O194" s="79">
        <v>0.20697999000549316</v>
      </c>
      <c r="P194" s="79">
        <v>0.21661941707134247</v>
      </c>
      <c r="Q194" s="79">
        <v>0.21557515859603882</v>
      </c>
      <c r="R194" s="79">
        <v>0.18182361125946045</v>
      </c>
      <c r="S194" s="79">
        <v>0.17888735234737396</v>
      </c>
      <c r="T194" s="79">
        <v>0.28608131408691406</v>
      </c>
      <c r="U194" s="79">
        <v>0.26172137260437012</v>
      </c>
      <c r="V194" s="79">
        <v>0.24979320168495178</v>
      </c>
      <c r="W194" s="79">
        <v>0.23587901890277863</v>
      </c>
      <c r="X194" s="79">
        <v>0.27724337577819824</v>
      </c>
      <c r="Y194" s="79">
        <v>0.27343636751174927</v>
      </c>
      <c r="Z194" s="79">
        <v>0.320904940366745</v>
      </c>
      <c r="AA194" s="79">
        <v>0.32987084984779358</v>
      </c>
      <c r="AB194" s="79">
        <v>0.43831163644790649</v>
      </c>
      <c r="AC194" s="79">
        <v>0.38628524541854858</v>
      </c>
      <c r="AD194" s="79">
        <v>0.44041606783866882</v>
      </c>
      <c r="AE194" s="79">
        <v>0.36508083343505859</v>
      </c>
      <c r="AF194" s="79">
        <v>0.25077080726623535</v>
      </c>
      <c r="AG194" s="79">
        <v>-4.093603789806366E-2</v>
      </c>
      <c r="AH194" s="79">
        <v>-4.3376192450523376E-2</v>
      </c>
      <c r="AI194" s="79">
        <v>-6.4537964761257172E-2</v>
      </c>
      <c r="AJ194" s="79">
        <v>-7.0624738931655884E-2</v>
      </c>
      <c r="AK194" s="79">
        <v>-4.7233138233423233E-2</v>
      </c>
      <c r="AL194" s="79">
        <v>-3.6487400531768799E-2</v>
      </c>
      <c r="AM194" s="79">
        <v>-3.4955039620399475E-2</v>
      </c>
      <c r="AN194" s="79">
        <v>-0.13075356185436249</v>
      </c>
      <c r="AO194" s="79">
        <v>-8.4386870265007019E-2</v>
      </c>
      <c r="AP194" s="79">
        <v>-0.13631556928157806</v>
      </c>
      <c r="AQ194" s="79">
        <v>-0.17067055404186249</v>
      </c>
      <c r="AR194" s="79">
        <v>4.0035024285316467E-3</v>
      </c>
      <c r="AS194" s="79">
        <v>-3.6858185194432735E-4</v>
      </c>
      <c r="AT194" s="79">
        <v>-1.6815517097711563E-2</v>
      </c>
      <c r="AU194" s="79">
        <v>-3.8575846701860428E-2</v>
      </c>
      <c r="AV194" s="79">
        <v>-6.0659676790237427E-2</v>
      </c>
      <c r="AW194" s="79">
        <v>-5.6093171238899231E-2</v>
      </c>
      <c r="AX194" s="79">
        <v>-3.3430997282266617E-2</v>
      </c>
      <c r="AY194" s="79">
        <v>-2.1666720509529114E-2</v>
      </c>
      <c r="AZ194" s="79">
        <v>7.5496867299079895E-2</v>
      </c>
      <c r="BA194" s="79">
        <v>-5.36496601998806E-2</v>
      </c>
      <c r="BB194" s="79">
        <v>-6.1690360307693481E-2</v>
      </c>
      <c r="BC194" s="79">
        <v>-7.8451044857501984E-2</v>
      </c>
      <c r="BD194" s="79">
        <v>-7.8903630375862122E-2</v>
      </c>
      <c r="BE194" s="79">
        <v>-1.1731553822755814E-2</v>
      </c>
      <c r="BF194" s="79">
        <v>-1.6550621017813683E-2</v>
      </c>
      <c r="BG194" s="79">
        <v>-2.9241641983389854E-2</v>
      </c>
      <c r="BH194" s="79">
        <v>-4.3432999402284622E-2</v>
      </c>
      <c r="BI194" s="79">
        <v>-2.0797012373805046E-2</v>
      </c>
      <c r="BJ194" s="79">
        <v>-8.4696533158421516E-3</v>
      </c>
      <c r="BK194" s="79">
        <v>-4.3278220109641552E-3</v>
      </c>
      <c r="BL194" s="79">
        <v>-8.5071593523025513E-2</v>
      </c>
      <c r="BM194" s="79">
        <v>-4.1281629353761673E-2</v>
      </c>
      <c r="BN194" s="79">
        <v>-9.0799711644649506E-2</v>
      </c>
      <c r="BO194" s="79">
        <v>-0.10567991435527802</v>
      </c>
      <c r="BP194" s="79">
        <v>5.5943828076124191E-2</v>
      </c>
      <c r="BQ194" s="79">
        <v>5.0397094339132309E-2</v>
      </c>
      <c r="BR194" s="79">
        <v>2.0804395899176598E-2</v>
      </c>
      <c r="BS194" s="79">
        <v>-6.431883666664362E-3</v>
      </c>
      <c r="BT194" s="79">
        <v>-8.4830429404973984E-3</v>
      </c>
      <c r="BU194" s="79">
        <v>-1.7139524221420288E-2</v>
      </c>
      <c r="BV194" s="79">
        <v>5.8645806275308132E-3</v>
      </c>
      <c r="BW194" s="79">
        <v>2.5814132764935493E-2</v>
      </c>
      <c r="BX194" s="79">
        <v>0.1392381340265274</v>
      </c>
      <c r="BY194" s="79">
        <v>1.2781701982021332E-2</v>
      </c>
      <c r="BZ194" s="79">
        <v>-9.0486165136098862E-3</v>
      </c>
      <c r="CA194" s="79">
        <v>-1.4440972357988358E-2</v>
      </c>
      <c r="CB194" s="79">
        <v>-3.8126513361930847E-2</v>
      </c>
      <c r="CC194" s="79">
        <v>8.4953829646110535E-3</v>
      </c>
      <c r="CD194" s="79">
        <v>2.0286855287849903E-3</v>
      </c>
      <c r="CE194" s="79">
        <v>-4.7955159097909927E-3</v>
      </c>
      <c r="CF194" s="79">
        <v>-2.4600084871053696E-2</v>
      </c>
      <c r="CG194" s="79">
        <v>-2.4874319788068533E-3</v>
      </c>
      <c r="CH194" s="79">
        <v>1.0935352183878422E-2</v>
      </c>
      <c r="CI194" s="79">
        <v>1.6884496435523033E-2</v>
      </c>
      <c r="CJ194" s="79">
        <v>-5.34324049949646E-2</v>
      </c>
      <c r="CK194" s="79">
        <v>-1.1427067220211029E-2</v>
      </c>
      <c r="CL194" s="79">
        <v>-5.927557498216629E-2</v>
      </c>
      <c r="CM194" s="79">
        <v>-6.0667604207992554E-2</v>
      </c>
      <c r="CN194" s="79">
        <v>9.1917537152767181E-2</v>
      </c>
      <c r="CO194" s="79">
        <v>8.5557244718074799E-2</v>
      </c>
      <c r="CP194" s="79">
        <v>4.6859834343194962E-2</v>
      </c>
      <c r="CQ194" s="79">
        <v>1.5830926597118378E-2</v>
      </c>
      <c r="CR194" s="79">
        <v>2.7654334902763367E-2</v>
      </c>
      <c r="CS194" s="79">
        <v>9.8396539688110352E-3</v>
      </c>
      <c r="CT194" s="79">
        <v>3.3080577850341797E-2</v>
      </c>
      <c r="CU194" s="79">
        <v>5.8699227869510651E-2</v>
      </c>
      <c r="CV194" s="79">
        <v>0.18338513374328613</v>
      </c>
      <c r="CW194" s="79">
        <v>5.8791860938072205E-2</v>
      </c>
      <c r="CX194" s="79">
        <v>2.7410896494984627E-2</v>
      </c>
      <c r="CY194" s="79">
        <v>2.9892206192016602E-2</v>
      </c>
      <c r="CZ194" s="79">
        <v>-9.8844030871987343E-3</v>
      </c>
      <c r="DA194" s="79">
        <v>2.8722319751977921E-2</v>
      </c>
      <c r="DB194" s="79">
        <v>2.0607993006706238E-2</v>
      </c>
      <c r="DC194" s="79">
        <v>1.9650610163807869E-2</v>
      </c>
      <c r="DD194" s="79">
        <v>-5.7671689428389072E-3</v>
      </c>
      <c r="DE194" s="79">
        <v>1.5822147950530052E-2</v>
      </c>
      <c r="DF194" s="79">
        <v>3.0340356752276421E-2</v>
      </c>
      <c r="DG194" s="79">
        <v>3.8096815347671509E-2</v>
      </c>
      <c r="DH194" s="79">
        <v>-2.1793214604258537E-2</v>
      </c>
      <c r="DI194" s="79">
        <v>1.8427493050694466E-2</v>
      </c>
      <c r="DJ194" s="79">
        <v>-2.7751436457037926E-2</v>
      </c>
      <c r="DK194" s="79">
        <v>-1.5655290335416794E-2</v>
      </c>
      <c r="DL194" s="79">
        <v>0.12789124250411987</v>
      </c>
      <c r="DM194" s="79">
        <v>0.12071739882230759</v>
      </c>
      <c r="DN194" s="79">
        <v>7.2915270924568176E-2</v>
      </c>
      <c r="DO194" s="79">
        <v>3.8093738257884979E-2</v>
      </c>
      <c r="DP194" s="79">
        <v>6.3791714608669281E-2</v>
      </c>
      <c r="DQ194" s="79">
        <v>3.6818832159042358E-2</v>
      </c>
      <c r="DR194" s="79">
        <v>6.0296576470136642E-2</v>
      </c>
      <c r="DS194" s="79">
        <v>9.1584324836730957E-2</v>
      </c>
      <c r="DT194" s="79">
        <v>0.22753213346004486</v>
      </c>
      <c r="DU194" s="79">
        <v>0.10480201989412308</v>
      </c>
      <c r="DV194" s="79">
        <v>6.387040764093399E-2</v>
      </c>
      <c r="DW194" s="79">
        <v>7.4225388467311859E-2</v>
      </c>
      <c r="DX194" s="79">
        <v>1.8357707187533379E-2</v>
      </c>
      <c r="DY194" s="79">
        <v>5.7926803827285767E-2</v>
      </c>
      <c r="DZ194" s="79">
        <v>4.7433562576770782E-2</v>
      </c>
      <c r="EA194" s="79">
        <v>5.4946932941675186E-2</v>
      </c>
      <c r="EB194" s="79">
        <v>2.1424571052193642E-2</v>
      </c>
      <c r="EC194" s="79">
        <v>4.2258273810148239E-2</v>
      </c>
      <c r="ED194" s="79">
        <v>5.8358103036880493E-2</v>
      </c>
      <c r="EE194" s="79">
        <v>6.872403621673584E-2</v>
      </c>
      <c r="EF194" s="79">
        <v>2.3888751864433289E-2</v>
      </c>
      <c r="EG194" s="79">
        <v>6.1532735824584961E-2</v>
      </c>
      <c r="EH194" s="79">
        <v>1.7764415591955185E-2</v>
      </c>
      <c r="EI194" s="79">
        <v>4.9335338175296783E-2</v>
      </c>
      <c r="EJ194" s="79">
        <v>0.17983157932758331</v>
      </c>
      <c r="EK194" s="79">
        <v>0.17148306965827942</v>
      </c>
      <c r="EL194" s="79">
        <v>0.11053518950939178</v>
      </c>
      <c r="EM194" s="79">
        <v>7.0237696170806885E-2</v>
      </c>
      <c r="EN194" s="79">
        <v>0.11596834659576416</v>
      </c>
      <c r="EO194" s="79">
        <v>7.5772479176521301E-2</v>
      </c>
      <c r="EP194" s="79">
        <v>9.9592149257659912E-2</v>
      </c>
      <c r="EQ194" s="79">
        <v>0.13906517624855042</v>
      </c>
      <c r="ER194" s="79">
        <v>0.29127338528633118</v>
      </c>
      <c r="ES194" s="79">
        <v>0.17123338580131531</v>
      </c>
      <c r="ET194" s="79">
        <v>0.11651215702295303</v>
      </c>
      <c r="EU194" s="79">
        <v>0.13823544979095459</v>
      </c>
      <c r="EV194" s="79">
        <v>5.9134826064109802E-2</v>
      </c>
      <c r="EW194" s="79">
        <v>65.463287353515625</v>
      </c>
      <c r="EX194" s="79">
        <v>61.379116058349609</v>
      </c>
      <c r="EY194" s="79">
        <v>60.787471771240234</v>
      </c>
      <c r="EZ194" s="79">
        <v>60.824317932128906</v>
      </c>
      <c r="FA194" s="79">
        <v>60.648796081542969</v>
      </c>
      <c r="FB194" s="79">
        <v>59.754299163818359</v>
      </c>
      <c r="FC194" s="79">
        <v>59.868824005126953</v>
      </c>
      <c r="FD194" s="79">
        <v>61</v>
      </c>
      <c r="FE194" s="79">
        <v>66.852920532226563</v>
      </c>
      <c r="FF194" s="79">
        <v>71.218612670898438</v>
      </c>
      <c r="FG194" s="79">
        <v>75.278518676757813</v>
      </c>
      <c r="FH194" s="79">
        <v>78.627059936523438</v>
      </c>
      <c r="FI194" s="79">
        <v>81.805313110351563</v>
      </c>
      <c r="FJ194" s="79">
        <v>84.54742431640625</v>
      </c>
      <c r="FK194" s="79">
        <v>85.778121948242188</v>
      </c>
      <c r="FL194" s="79">
        <v>88.852226257324219</v>
      </c>
      <c r="FM194" s="79">
        <v>87.389404296875</v>
      </c>
      <c r="FN194" s="79">
        <v>86.83062744140625</v>
      </c>
      <c r="FO194" s="79">
        <v>84.559158325195313</v>
      </c>
      <c r="FP194" s="79">
        <v>80.73370361328125</v>
      </c>
      <c r="FQ194" s="79">
        <v>74.453659057617188</v>
      </c>
      <c r="FR194" s="79">
        <v>71.813148498535156</v>
      </c>
      <c r="FS194" s="79">
        <v>68.467689514160156</v>
      </c>
      <c r="FT194" s="79">
        <v>66.342193603515625</v>
      </c>
      <c r="FU194" s="79">
        <v>1.9045699387788773E-2</v>
      </c>
      <c r="FV194" s="79">
        <v>2.9626378789544106E-2</v>
      </c>
      <c r="FW194" s="79">
        <v>1.9790688529610634E-2</v>
      </c>
      <c r="FX194" s="79">
        <v>101</v>
      </c>
      <c r="FY194" s="79">
        <v>1</v>
      </c>
      <c r="FZ194" s="41"/>
      <c r="GA194" s="34"/>
      <c r="GB194" s="34"/>
    </row>
    <row r="195" spans="1:184" x14ac:dyDescent="0.25">
      <c r="A195" t="s">
        <v>186</v>
      </c>
      <c r="B195" t="s">
        <v>236</v>
      </c>
      <c r="C195" t="s">
        <v>2</v>
      </c>
      <c r="D195" t="s">
        <v>203</v>
      </c>
      <c r="E195" t="s">
        <v>207</v>
      </c>
      <c r="F195" t="s">
        <v>181</v>
      </c>
      <c r="G195" t="s">
        <v>1</v>
      </c>
      <c r="H195" s="79">
        <v>230</v>
      </c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  <c r="AF195" s="79"/>
      <c r="AG195" s="79"/>
      <c r="AH195" s="79"/>
      <c r="AI195" s="79"/>
      <c r="AJ195" s="79"/>
      <c r="AK195" s="79"/>
      <c r="AL195" s="79"/>
      <c r="AM195" s="79"/>
      <c r="AN195" s="79"/>
      <c r="AO195" s="79"/>
      <c r="AP195" s="79"/>
      <c r="AQ195" s="79"/>
      <c r="AR195" s="79"/>
      <c r="AS195" s="79"/>
      <c r="AT195" s="79"/>
      <c r="AU195" s="79"/>
      <c r="AV195" s="79"/>
      <c r="AW195" s="79"/>
      <c r="AX195" s="79"/>
      <c r="AY195" s="79"/>
      <c r="AZ195" s="79"/>
      <c r="BA195" s="79"/>
      <c r="BB195" s="79"/>
      <c r="BC195" s="79"/>
      <c r="BD195" s="79"/>
      <c r="BE195" s="79"/>
      <c r="BF195" s="79"/>
      <c r="BG195" s="79"/>
      <c r="BH195" s="79"/>
      <c r="BI195" s="79"/>
      <c r="BJ195" s="79"/>
      <c r="BK195" s="79"/>
      <c r="BL195" s="79"/>
      <c r="BM195" s="79"/>
      <c r="BN195" s="79"/>
      <c r="BO195" s="79"/>
      <c r="BP195" s="79"/>
      <c r="BQ195" s="79"/>
      <c r="BR195" s="79"/>
      <c r="BS195" s="79"/>
      <c r="BT195" s="79"/>
      <c r="BU195" s="79"/>
      <c r="BV195" s="79"/>
      <c r="BW195" s="79"/>
      <c r="BX195" s="79"/>
      <c r="BY195" s="79"/>
      <c r="BZ195" s="79"/>
      <c r="CA195" s="79"/>
      <c r="CB195" s="79"/>
      <c r="CC195" s="79"/>
      <c r="CD195" s="79"/>
      <c r="CE195" s="79"/>
      <c r="CF195" s="79"/>
      <c r="CG195" s="79"/>
      <c r="CH195" s="79"/>
      <c r="CI195" s="79"/>
      <c r="CJ195" s="79"/>
      <c r="CK195" s="79"/>
      <c r="CL195" s="79"/>
      <c r="CM195" s="79"/>
      <c r="CN195" s="79"/>
      <c r="CO195" s="79"/>
      <c r="CP195" s="79"/>
      <c r="CQ195" s="79"/>
      <c r="CR195" s="79"/>
      <c r="CS195" s="79"/>
      <c r="CT195" s="79"/>
      <c r="CU195" s="79"/>
      <c r="CV195" s="79"/>
      <c r="CW195" s="79"/>
      <c r="CX195" s="79"/>
      <c r="CY195" s="79"/>
      <c r="CZ195" s="79"/>
      <c r="DA195" s="79"/>
      <c r="DB195" s="79"/>
      <c r="DC195" s="79"/>
      <c r="DD195" s="79"/>
      <c r="DE195" s="79"/>
      <c r="DF195" s="79"/>
      <c r="DG195" s="79"/>
      <c r="DH195" s="79"/>
      <c r="DI195" s="79"/>
      <c r="DJ195" s="79"/>
      <c r="DK195" s="79"/>
      <c r="DL195" s="79"/>
      <c r="DM195" s="79"/>
      <c r="DN195" s="79"/>
      <c r="DO195" s="79"/>
      <c r="DP195" s="79"/>
      <c r="DQ195" s="79"/>
      <c r="DR195" s="79"/>
      <c r="DS195" s="79"/>
      <c r="DT195" s="79"/>
      <c r="DU195" s="79"/>
      <c r="DV195" s="79"/>
      <c r="DW195" s="79"/>
      <c r="DX195" s="79"/>
      <c r="DY195" s="79"/>
      <c r="DZ195" s="79"/>
      <c r="EA195" s="79"/>
      <c r="EB195" s="79"/>
      <c r="EC195" s="79"/>
      <c r="ED195" s="79"/>
      <c r="EE195" s="79"/>
      <c r="EF195" s="79"/>
      <c r="EG195" s="79"/>
      <c r="EH195" s="79"/>
      <c r="EI195" s="79"/>
      <c r="EJ195" s="79"/>
      <c r="EK195" s="79"/>
      <c r="EL195" s="79"/>
      <c r="EM195" s="79"/>
      <c r="EN195" s="79"/>
      <c r="EO195" s="79"/>
      <c r="EP195" s="79"/>
      <c r="EQ195" s="79"/>
      <c r="ER195" s="79"/>
      <c r="ES195" s="79"/>
      <c r="ET195" s="79"/>
      <c r="EU195" s="79"/>
      <c r="EV195" s="79"/>
      <c r="EW195" s="79"/>
      <c r="EX195" s="79"/>
      <c r="EY195" s="79"/>
      <c r="EZ195" s="79"/>
      <c r="FA195" s="79"/>
      <c r="FB195" s="79"/>
      <c r="FC195" s="79"/>
      <c r="FD195" s="79"/>
      <c r="FE195" s="79"/>
      <c r="FF195" s="79"/>
      <c r="FG195" s="79"/>
      <c r="FH195" s="79"/>
      <c r="FI195" s="79"/>
      <c r="FJ195" s="79"/>
      <c r="FK195" s="79"/>
      <c r="FL195" s="79"/>
      <c r="FM195" s="79"/>
      <c r="FN195" s="79"/>
      <c r="FO195" s="79"/>
      <c r="FP195" s="79"/>
      <c r="FQ195" s="79"/>
      <c r="FR195" s="79"/>
      <c r="FS195" s="79"/>
      <c r="FT195" s="79"/>
      <c r="FU195" s="79"/>
      <c r="FV195" s="79"/>
      <c r="FW195" s="79"/>
      <c r="FX195" s="79">
        <v>9</v>
      </c>
      <c r="FY195" s="79">
        <v>0</v>
      </c>
      <c r="FZ195" s="41"/>
      <c r="GA195" s="34"/>
      <c r="GB195" s="34"/>
    </row>
    <row r="196" spans="1:184" x14ac:dyDescent="0.25">
      <c r="A196" t="s">
        <v>186</v>
      </c>
      <c r="B196" t="s">
        <v>236</v>
      </c>
      <c r="C196" t="s">
        <v>2</v>
      </c>
      <c r="D196" t="s">
        <v>203</v>
      </c>
      <c r="E196" t="s">
        <v>207</v>
      </c>
      <c r="F196" t="s">
        <v>182</v>
      </c>
      <c r="G196" t="s">
        <v>1</v>
      </c>
      <c r="H196" s="79">
        <v>2604</v>
      </c>
      <c r="I196" s="79">
        <v>1.494819164276123</v>
      </c>
      <c r="J196" s="79">
        <v>1.3451268672943115</v>
      </c>
      <c r="K196" s="79">
        <v>1.1879618167877197</v>
      </c>
      <c r="L196" s="79">
        <v>1.1224304437637329</v>
      </c>
      <c r="M196" s="79">
        <v>1.0877782106399536</v>
      </c>
      <c r="N196" s="79">
        <v>1.1097652912139893</v>
      </c>
      <c r="O196" s="79">
        <v>1.1433184146881104</v>
      </c>
      <c r="P196" s="79">
        <v>1.2584023475646973</v>
      </c>
      <c r="Q196" s="79">
        <v>1.4227972030639648</v>
      </c>
      <c r="R196" s="79">
        <v>1.4541192054748535</v>
      </c>
      <c r="S196" s="79">
        <v>1.5300036668777466</v>
      </c>
      <c r="T196" s="79">
        <v>1.6244471073150635</v>
      </c>
      <c r="U196" s="79">
        <v>1.7460428476333618</v>
      </c>
      <c r="V196" s="79">
        <v>1.9463993310928345</v>
      </c>
      <c r="W196" s="79">
        <v>2.1493351459503174</v>
      </c>
      <c r="X196" s="79">
        <v>2.3590259552001953</v>
      </c>
      <c r="Y196" s="79">
        <v>2.5261149406433105</v>
      </c>
      <c r="Z196" s="79">
        <v>2.5375802516937256</v>
      </c>
      <c r="AA196" s="79">
        <v>2.4983673095703125</v>
      </c>
      <c r="AB196" s="79">
        <v>2.5058295726776123</v>
      </c>
      <c r="AC196" s="79">
        <v>2.6224508285522461</v>
      </c>
      <c r="AD196" s="79">
        <v>2.5922684669494629</v>
      </c>
      <c r="AE196" s="79">
        <v>2.2693319320678711</v>
      </c>
      <c r="AF196" s="79">
        <v>1.9655635356903076</v>
      </c>
      <c r="AG196" s="79">
        <v>-0.34634742140769958</v>
      </c>
      <c r="AH196" s="79">
        <v>-0.20706573128700256</v>
      </c>
      <c r="AI196" s="79">
        <v>-0.26606437563896179</v>
      </c>
      <c r="AJ196" s="79">
        <v>-0.21247567236423492</v>
      </c>
      <c r="AK196" s="79">
        <v>-0.18568012118339539</v>
      </c>
      <c r="AL196" s="79">
        <v>-0.22892338037490845</v>
      </c>
      <c r="AM196" s="79">
        <v>-0.27001526951789856</v>
      </c>
      <c r="AN196" s="79">
        <v>-0.34821048378944397</v>
      </c>
      <c r="AO196" s="79">
        <v>-0.2939663827419281</v>
      </c>
      <c r="AP196" s="79">
        <v>-0.14895500242710114</v>
      </c>
      <c r="AQ196" s="79">
        <v>-0.19268180429935455</v>
      </c>
      <c r="AR196" s="79">
        <v>-0.37779706716537476</v>
      </c>
      <c r="AS196" s="79">
        <v>-0.28903383016586304</v>
      </c>
      <c r="AT196" s="79">
        <v>-0.38490754365921021</v>
      </c>
      <c r="AU196" s="79">
        <v>-0.38398027420043945</v>
      </c>
      <c r="AV196" s="79">
        <v>-0.38662675023078918</v>
      </c>
      <c r="AW196" s="79">
        <v>-0.30950534343719482</v>
      </c>
      <c r="AX196" s="79">
        <v>-0.48507165908813477</v>
      </c>
      <c r="AY196" s="79">
        <v>-0.80026930570602417</v>
      </c>
      <c r="AZ196" s="79">
        <v>-0.76436531543731689</v>
      </c>
      <c r="BA196" s="79">
        <v>-0.46615329384803772</v>
      </c>
      <c r="BB196" s="79">
        <v>-0.42217984795570374</v>
      </c>
      <c r="BC196" s="79">
        <v>-0.16819487512111664</v>
      </c>
      <c r="BD196" s="79">
        <v>-0.24904370307922363</v>
      </c>
      <c r="BE196" s="79">
        <v>-0.17823778092861176</v>
      </c>
      <c r="BF196" s="79">
        <v>-7.9284846782684326E-2</v>
      </c>
      <c r="BG196" s="79">
        <v>-0.14861565828323364</v>
      </c>
      <c r="BH196" s="79">
        <v>-0.10786981880664825</v>
      </c>
      <c r="BI196" s="79">
        <v>-8.4360256791114807E-2</v>
      </c>
      <c r="BJ196" s="79">
        <v>-0.12807700037956238</v>
      </c>
      <c r="BK196" s="79">
        <v>-0.15331803262233734</v>
      </c>
      <c r="BL196" s="79">
        <v>-0.22876766324043274</v>
      </c>
      <c r="BM196" s="79">
        <v>-0.15317940711975098</v>
      </c>
      <c r="BN196" s="79">
        <v>-3.8865040987730026E-3</v>
      </c>
      <c r="BO196" s="79">
        <v>-3.9554912596940994E-2</v>
      </c>
      <c r="BP196" s="79">
        <v>-0.20001335442066193</v>
      </c>
      <c r="BQ196" s="79">
        <v>-0.11124978214502335</v>
      </c>
      <c r="BR196" s="79">
        <v>-0.17967338860034943</v>
      </c>
      <c r="BS196" s="79">
        <v>-0.16399413347244263</v>
      </c>
      <c r="BT196" s="79">
        <v>-0.13774833083152771</v>
      </c>
      <c r="BU196" s="79">
        <v>-5.2744384855031967E-2</v>
      </c>
      <c r="BV196" s="79">
        <v>-0.23717032372951508</v>
      </c>
      <c r="BW196" s="79">
        <v>-0.55800676345825195</v>
      </c>
      <c r="BX196" s="79">
        <v>-0.52170771360397339</v>
      </c>
      <c r="BY196" s="79">
        <v>-0.23983427882194519</v>
      </c>
      <c r="BZ196" s="79">
        <v>-0.21394047141075134</v>
      </c>
      <c r="CA196" s="79">
        <v>-5.4272445850074291E-3</v>
      </c>
      <c r="CB196" s="79">
        <v>-7.5651213526725769E-2</v>
      </c>
      <c r="CC196" s="79">
        <v>-6.1805561184883118E-2</v>
      </c>
      <c r="CD196" s="79">
        <v>9.2158131301403046E-3</v>
      </c>
      <c r="CE196" s="79">
        <v>-6.7271038889884949E-2</v>
      </c>
      <c r="CF196" s="79">
        <v>-3.5420123487710953E-2</v>
      </c>
      <c r="CG196" s="79">
        <v>-1.4186425134539604E-2</v>
      </c>
      <c r="CH196" s="79">
        <v>-5.8231092989444733E-2</v>
      </c>
      <c r="CI196" s="79">
        <v>-7.2493888437747955E-2</v>
      </c>
      <c r="CJ196" s="79">
        <v>-0.14604192972183228</v>
      </c>
      <c r="CK196" s="79">
        <v>-5.5670797824859619E-2</v>
      </c>
      <c r="CL196" s="79">
        <v>9.6587494015693665E-2</v>
      </c>
      <c r="CM196" s="79">
        <v>6.6500306129455566E-2</v>
      </c>
      <c r="CN196" s="79">
        <v>-7.6880887150764465E-2</v>
      </c>
      <c r="CO196" s="79">
        <v>1.1882915161550045E-2</v>
      </c>
      <c r="CP196" s="79">
        <v>-3.7528820335865021E-2</v>
      </c>
      <c r="CQ196" s="79">
        <v>-1.1632392182946205E-2</v>
      </c>
      <c r="CR196" s="79">
        <v>3.4624118357896805E-2</v>
      </c>
      <c r="CS196" s="79">
        <v>0.12508746981620789</v>
      </c>
      <c r="CT196" s="79">
        <v>-6.5474614500999451E-2</v>
      </c>
      <c r="CU196" s="79">
        <v>-0.39021646976470947</v>
      </c>
      <c r="CV196" s="79">
        <v>-0.3536437451839447</v>
      </c>
      <c r="CW196" s="79">
        <v>-8.3086416125297546E-2</v>
      </c>
      <c r="CX196" s="79">
        <v>-6.9714516401290894E-2</v>
      </c>
      <c r="CY196" s="79">
        <v>0.1073051244020462</v>
      </c>
      <c r="CZ196" s="79">
        <v>4.4439893215894699E-2</v>
      </c>
      <c r="DA196" s="79">
        <v>5.462665855884552E-2</v>
      </c>
      <c r="DB196" s="79">
        <v>9.7716473042964935E-2</v>
      </c>
      <c r="DC196" s="79">
        <v>1.4073577709496021E-2</v>
      </c>
      <c r="DD196" s="79">
        <v>3.7029571831226349E-2</v>
      </c>
      <c r="DE196" s="79">
        <v>5.5987406522035599E-2</v>
      </c>
      <c r="DF196" s="79">
        <v>1.1614806950092316E-2</v>
      </c>
      <c r="DG196" s="79">
        <v>8.3302613347768784E-3</v>
      </c>
      <c r="DH196" s="79">
        <v>-6.3316196203231812E-2</v>
      </c>
      <c r="DI196" s="79">
        <v>4.1837818920612335E-2</v>
      </c>
      <c r="DJ196" s="79">
        <v>0.19706149399280548</v>
      </c>
      <c r="DK196" s="79">
        <v>0.17255552113056183</v>
      </c>
      <c r="DL196" s="79">
        <v>4.6251576393842697E-2</v>
      </c>
      <c r="DM196" s="79">
        <v>0.13501560688018799</v>
      </c>
      <c r="DN196" s="79">
        <v>0.10461574047803879</v>
      </c>
      <c r="DO196" s="79">
        <v>0.14072933793067932</v>
      </c>
      <c r="DP196" s="79">
        <v>0.20699656009674072</v>
      </c>
      <c r="DQ196" s="79">
        <v>0.30291932821273804</v>
      </c>
      <c r="DR196" s="79">
        <v>0.10622110217809677</v>
      </c>
      <c r="DS196" s="79">
        <v>-0.2224261611700058</v>
      </c>
      <c r="DT196" s="79">
        <v>-0.1855798065662384</v>
      </c>
      <c r="DU196" s="79">
        <v>7.3661446571350098E-2</v>
      </c>
      <c r="DV196" s="79">
        <v>7.4511446058750153E-2</v>
      </c>
      <c r="DW196" s="79">
        <v>0.22003749012947083</v>
      </c>
      <c r="DX196" s="79">
        <v>0.16453100740909576</v>
      </c>
      <c r="DY196" s="79">
        <v>0.22273629903793335</v>
      </c>
      <c r="DZ196" s="79">
        <v>0.22549736499786377</v>
      </c>
      <c r="EA196" s="79">
        <v>0.1315222829580307</v>
      </c>
      <c r="EB196" s="79">
        <v>0.14163543283939362</v>
      </c>
      <c r="EC196" s="79">
        <v>0.15730728209018707</v>
      </c>
      <c r="ED196" s="79">
        <v>0.11246119439601898</v>
      </c>
      <c r="EE196" s="79">
        <v>0.12502749264240265</v>
      </c>
      <c r="EF196" s="79">
        <v>5.6126628071069717E-2</v>
      </c>
      <c r="EG196" s="79">
        <v>0.18262477219104767</v>
      </c>
      <c r="EH196" s="79">
        <v>0.34212997555732727</v>
      </c>
      <c r="EI196" s="79">
        <v>0.32568240165710449</v>
      </c>
      <c r="EJ196" s="79">
        <v>0.22403529286384583</v>
      </c>
      <c r="EK196" s="79">
        <v>0.31279966235160828</v>
      </c>
      <c r="EL196" s="79">
        <v>0.30984991788864136</v>
      </c>
      <c r="EM196" s="79">
        <v>0.36071547865867615</v>
      </c>
      <c r="EN196" s="79">
        <v>0.45587500929832458</v>
      </c>
      <c r="EO196" s="79">
        <v>0.5596802830696106</v>
      </c>
      <c r="EP196" s="79">
        <v>0.35412243008613586</v>
      </c>
      <c r="EQ196" s="79">
        <v>1.9836379215121269E-2</v>
      </c>
      <c r="ER196" s="79">
        <v>5.7077836245298386E-2</v>
      </c>
      <c r="ES196" s="79">
        <v>0.29998046159744263</v>
      </c>
      <c r="ET196" s="79">
        <v>0.28275081515312195</v>
      </c>
      <c r="EU196" s="79">
        <v>0.38280513882637024</v>
      </c>
      <c r="EV196" s="79">
        <v>0.33792349696159363</v>
      </c>
      <c r="EW196" s="79">
        <v>74.296371459960938</v>
      </c>
      <c r="EX196" s="79">
        <v>70.755516052246094</v>
      </c>
      <c r="EY196" s="79">
        <v>68.852958679199219</v>
      </c>
      <c r="EZ196" s="79">
        <v>67.724700927734375</v>
      </c>
      <c r="FA196" s="79">
        <v>65.809173583984375</v>
      </c>
      <c r="FB196" s="79">
        <v>64.1048583984375</v>
      </c>
      <c r="FC196" s="79">
        <v>63.342262268066406</v>
      </c>
      <c r="FD196" s="79">
        <v>64.925407409667969</v>
      </c>
      <c r="FE196" s="79">
        <v>70.996665954589844</v>
      </c>
      <c r="FF196" s="79">
        <v>76.829231262207031</v>
      </c>
      <c r="FG196" s="79">
        <v>82.474197387695313</v>
      </c>
      <c r="FH196" s="79">
        <v>88.850563049316406</v>
      </c>
      <c r="FI196" s="79">
        <v>93.312713623046875</v>
      </c>
      <c r="FJ196" s="79">
        <v>95.936531066894531</v>
      </c>
      <c r="FK196" s="79">
        <v>98.151863098144531</v>
      </c>
      <c r="FL196" s="79">
        <v>99.307640075683594</v>
      </c>
      <c r="FM196" s="79">
        <v>100.83655548095703</v>
      </c>
      <c r="FN196" s="79">
        <v>101.2388916015625</v>
      </c>
      <c r="FO196" s="79">
        <v>99.548538208007813</v>
      </c>
      <c r="FP196" s="79">
        <v>97.358161926269531</v>
      </c>
      <c r="FQ196" s="79">
        <v>94.074485778808594</v>
      </c>
      <c r="FR196" s="79">
        <v>87.311630249023438</v>
      </c>
      <c r="FS196" s="79">
        <v>80.886962890625</v>
      </c>
      <c r="FT196" s="79">
        <v>78.325569152832031</v>
      </c>
      <c r="FU196" s="79">
        <v>0.107979416847229</v>
      </c>
      <c r="FV196" s="79">
        <v>0.21886138617992401</v>
      </c>
      <c r="FW196" s="79">
        <v>9.5789775252342224E-2</v>
      </c>
      <c r="FX196" s="79">
        <v>298</v>
      </c>
      <c r="FY196" s="79">
        <v>1</v>
      </c>
      <c r="FZ196" s="41"/>
      <c r="GA196" s="34"/>
      <c r="GB196" s="34"/>
    </row>
    <row r="197" spans="1:184" x14ac:dyDescent="0.25">
      <c r="A197" t="s">
        <v>186</v>
      </c>
      <c r="B197" t="s">
        <v>236</v>
      </c>
      <c r="C197" t="s">
        <v>2</v>
      </c>
      <c r="D197" t="s">
        <v>203</v>
      </c>
      <c r="E197" t="s">
        <v>207</v>
      </c>
      <c r="F197" t="s">
        <v>183</v>
      </c>
      <c r="G197" t="s">
        <v>1</v>
      </c>
      <c r="H197" s="79">
        <v>2272</v>
      </c>
      <c r="I197" s="79">
        <v>1.5147621631622314</v>
      </c>
      <c r="J197" s="79">
        <v>1.3549414873123169</v>
      </c>
      <c r="K197" s="79">
        <v>1.2698215246200562</v>
      </c>
      <c r="L197" s="79">
        <v>1.1494733095169067</v>
      </c>
      <c r="M197" s="79">
        <v>1.0047351121902466</v>
      </c>
      <c r="N197" s="79">
        <v>1.140641450881958</v>
      </c>
      <c r="O197" s="79">
        <v>1.1815178394317627</v>
      </c>
      <c r="P197" s="79">
        <v>1.4845701456069946</v>
      </c>
      <c r="Q197" s="79">
        <v>1.3342938423156738</v>
      </c>
      <c r="R197" s="79">
        <v>1.5511976480484009</v>
      </c>
      <c r="S197" s="79">
        <v>1.6900312900543213</v>
      </c>
      <c r="T197" s="79">
        <v>1.7222836017608643</v>
      </c>
      <c r="U197" s="79">
        <v>1.9264748096466064</v>
      </c>
      <c r="V197" s="79">
        <v>2.3217718601226807</v>
      </c>
      <c r="W197" s="79">
        <v>2.2867488861083984</v>
      </c>
      <c r="X197" s="79">
        <v>2.2982113361358643</v>
      </c>
      <c r="Y197" s="79">
        <v>2.3689193725585938</v>
      </c>
      <c r="Z197" s="79">
        <v>2.4278569221496582</v>
      </c>
      <c r="AA197" s="79">
        <v>2.7582187652587891</v>
      </c>
      <c r="AB197" s="79">
        <v>2.9726262092590332</v>
      </c>
      <c r="AC197" s="79">
        <v>2.8615152835845947</v>
      </c>
      <c r="AD197" s="79">
        <v>2.9999494552612305</v>
      </c>
      <c r="AE197" s="79">
        <v>2.3790626525878906</v>
      </c>
      <c r="AF197" s="79">
        <v>2.0587742328643799</v>
      </c>
      <c r="AG197" s="79">
        <v>-0.61844789981842041</v>
      </c>
      <c r="AH197" s="79">
        <v>-0.4997963011264801</v>
      </c>
      <c r="AI197" s="79">
        <v>-0.31024909019470215</v>
      </c>
      <c r="AJ197" s="79">
        <v>-0.29893806576728821</v>
      </c>
      <c r="AK197" s="79">
        <v>-0.35287612676620483</v>
      </c>
      <c r="AL197" s="79">
        <v>-0.17950144410133362</v>
      </c>
      <c r="AM197" s="79">
        <v>-0.46303293108940125</v>
      </c>
      <c r="AN197" s="79">
        <v>-0.33777669072151184</v>
      </c>
      <c r="AO197" s="79">
        <v>-0.51002848148345947</v>
      </c>
      <c r="AP197" s="79">
        <v>-0.3911481499671936</v>
      </c>
      <c r="AQ197" s="79">
        <v>-0.40938639640808105</v>
      </c>
      <c r="AR197" s="79">
        <v>-0.35117065906524658</v>
      </c>
      <c r="AS197" s="79">
        <v>-0.51538318395614624</v>
      </c>
      <c r="AT197" s="79">
        <v>-0.27702519297599792</v>
      </c>
      <c r="AU197" s="79">
        <v>-0.4944414496421814</v>
      </c>
      <c r="AV197" s="79">
        <v>-0.43987199664115906</v>
      </c>
      <c r="AW197" s="79">
        <v>-0.58304250240325928</v>
      </c>
      <c r="AX197" s="79">
        <v>-0.88887977600097656</v>
      </c>
      <c r="AY197" s="79">
        <v>-0.70536953210830688</v>
      </c>
      <c r="AZ197" s="79">
        <v>-0.69189906120300293</v>
      </c>
      <c r="BA197" s="79">
        <v>-0.84243929386138916</v>
      </c>
      <c r="BB197" s="79">
        <v>-0.66211086511611938</v>
      </c>
      <c r="BC197" s="79">
        <v>-0.75233310461044312</v>
      </c>
      <c r="BD197" s="79">
        <v>-0.57682597637176514</v>
      </c>
      <c r="BE197" s="79">
        <v>-0.40482902526855469</v>
      </c>
      <c r="BF197" s="79">
        <v>-0.30641087889671326</v>
      </c>
      <c r="BG197" s="79">
        <v>-0.16041505336761475</v>
      </c>
      <c r="BH197" s="79">
        <v>-0.17336870729923248</v>
      </c>
      <c r="BI197" s="79">
        <v>-0.23352213203907013</v>
      </c>
      <c r="BJ197" s="79">
        <v>-7.3986873030662537E-2</v>
      </c>
      <c r="BK197" s="79">
        <v>-0.33034217357635498</v>
      </c>
      <c r="BL197" s="79">
        <v>-0.17261363565921783</v>
      </c>
      <c r="BM197" s="79">
        <v>-0.3396381139755249</v>
      </c>
      <c r="BN197" s="79">
        <v>-0.21057555079460144</v>
      </c>
      <c r="BO197" s="79">
        <v>-0.20414204895496368</v>
      </c>
      <c r="BP197" s="79">
        <v>-0.14751139283180237</v>
      </c>
      <c r="BQ197" s="79">
        <v>-0.26577556133270264</v>
      </c>
      <c r="BR197" s="79">
        <v>-2.7161440812051296E-4</v>
      </c>
      <c r="BS197" s="79">
        <v>-0.19565355777740479</v>
      </c>
      <c r="BT197" s="79">
        <v>-0.14411310851573944</v>
      </c>
      <c r="BU197" s="79">
        <v>-0.28378003835678101</v>
      </c>
      <c r="BV197" s="79">
        <v>-0.57563990354537964</v>
      </c>
      <c r="BW197" s="79">
        <v>-0.38155534863471985</v>
      </c>
      <c r="BX197" s="79">
        <v>-0.38261452317237854</v>
      </c>
      <c r="BY197" s="79">
        <v>-0.57411926984786987</v>
      </c>
      <c r="BZ197" s="79">
        <v>-0.39682695269584656</v>
      </c>
      <c r="CA197" s="79">
        <v>-0.50308668613433838</v>
      </c>
      <c r="CB197" s="79">
        <v>-0.35784000158309937</v>
      </c>
      <c r="CC197" s="79">
        <v>-0.25687724351882935</v>
      </c>
      <c r="CD197" s="79">
        <v>-0.17247274518013</v>
      </c>
      <c r="CE197" s="79">
        <v>-5.6640475988388062E-2</v>
      </c>
      <c r="CF197" s="79">
        <v>-8.6399748921394348E-2</v>
      </c>
      <c r="CG197" s="79">
        <v>-0.15085791051387787</v>
      </c>
      <c r="CH197" s="79">
        <v>-9.0780638856813312E-4</v>
      </c>
      <c r="CI197" s="79">
        <v>-0.23844093084335327</v>
      </c>
      <c r="CJ197" s="79">
        <v>-5.8222204446792603E-2</v>
      </c>
      <c r="CK197" s="79">
        <v>-0.22162625193595886</v>
      </c>
      <c r="CL197" s="79">
        <v>-8.5511535406112671E-2</v>
      </c>
      <c r="CM197" s="79">
        <v>-6.1990432441234589E-2</v>
      </c>
      <c r="CN197" s="79">
        <v>-6.4575918950140476E-3</v>
      </c>
      <c r="CO197" s="79">
        <v>-9.2898048460483551E-2</v>
      </c>
      <c r="CP197" s="79">
        <v>0.19140706956386566</v>
      </c>
      <c r="CQ197" s="79">
        <v>1.128602959215641E-2</v>
      </c>
      <c r="CR197" s="79">
        <v>6.0728605836629868E-2</v>
      </c>
      <c r="CS197" s="79">
        <v>-7.6511770486831665E-2</v>
      </c>
      <c r="CT197" s="79">
        <v>-0.35869091749191284</v>
      </c>
      <c r="CU197" s="79">
        <v>-0.15728265047073364</v>
      </c>
      <c r="CV197" s="79">
        <v>-0.16840499639511108</v>
      </c>
      <c r="CW197" s="79">
        <v>-0.38828167319297791</v>
      </c>
      <c r="CX197" s="79">
        <v>-0.21309211850166321</v>
      </c>
      <c r="CY197" s="79">
        <v>-0.33045941591262817</v>
      </c>
      <c r="CZ197" s="79">
        <v>-0.20617100596427917</v>
      </c>
      <c r="DA197" s="79">
        <v>-0.108925461769104</v>
      </c>
      <c r="DB197" s="79">
        <v>-3.8534596562385559E-2</v>
      </c>
      <c r="DC197" s="79">
        <v>4.713410884141922E-2</v>
      </c>
      <c r="DD197" s="79">
        <v>5.6920736096799374E-4</v>
      </c>
      <c r="DE197" s="79">
        <v>-6.8193688988685608E-2</v>
      </c>
      <c r="DF197" s="79">
        <v>7.217126339673996E-2</v>
      </c>
      <c r="DG197" s="79">
        <v>-0.14653970301151276</v>
      </c>
      <c r="DH197" s="79">
        <v>5.6169223040342331E-2</v>
      </c>
      <c r="DI197" s="79">
        <v>-0.10361438989639282</v>
      </c>
      <c r="DJ197" s="79">
        <v>3.9552487432956696E-2</v>
      </c>
      <c r="DK197" s="79">
        <v>8.0161184072494507E-2</v>
      </c>
      <c r="DL197" s="79">
        <v>0.13459619879722595</v>
      </c>
      <c r="DM197" s="79">
        <v>7.9979449510574341E-2</v>
      </c>
      <c r="DN197" s="79">
        <v>0.38308575749397278</v>
      </c>
      <c r="DO197" s="79">
        <v>0.21822561323642731</v>
      </c>
      <c r="DP197" s="79">
        <v>0.26557031273841858</v>
      </c>
      <c r="DQ197" s="79">
        <v>0.13075651228427887</v>
      </c>
      <c r="DR197" s="79">
        <v>-0.14174193143844604</v>
      </c>
      <c r="DS197" s="79">
        <v>6.699005514383316E-2</v>
      </c>
      <c r="DT197" s="79">
        <v>4.5804522931575775E-2</v>
      </c>
      <c r="DU197" s="79">
        <v>-0.20244406163692474</v>
      </c>
      <c r="DV197" s="79">
        <v>-2.9357297345995903E-2</v>
      </c>
      <c r="DW197" s="79">
        <v>-0.15783211588859558</v>
      </c>
      <c r="DX197" s="79">
        <v>-5.4501999169588089E-2</v>
      </c>
      <c r="DY197" s="79">
        <v>0.10469341278076172</v>
      </c>
      <c r="DZ197" s="79">
        <v>0.15485081076622009</v>
      </c>
      <c r="EA197" s="79">
        <v>0.19696812331676483</v>
      </c>
      <c r="EB197" s="79">
        <v>0.12613856792449951</v>
      </c>
      <c r="EC197" s="79">
        <v>5.1160313189029694E-2</v>
      </c>
      <c r="ED197" s="79">
        <v>0.17768582701683044</v>
      </c>
      <c r="EE197" s="79">
        <v>-1.3848925940692425E-2</v>
      </c>
      <c r="EF197" s="79">
        <v>0.22133228182792664</v>
      </c>
      <c r="EG197" s="79">
        <v>6.6775999963283539E-2</v>
      </c>
      <c r="EH197" s="79">
        <v>0.22012506425380707</v>
      </c>
      <c r="EI197" s="79">
        <v>0.28540554642677307</v>
      </c>
      <c r="EJ197" s="79">
        <v>0.33825549483299255</v>
      </c>
      <c r="EK197" s="79">
        <v>0.32958710193634033</v>
      </c>
      <c r="EL197" s="79">
        <v>0.65983933210372925</v>
      </c>
      <c r="EM197" s="79">
        <v>0.51701349020004272</v>
      </c>
      <c r="EN197" s="79">
        <v>0.561329185962677</v>
      </c>
      <c r="EO197" s="79">
        <v>0.43001899123191833</v>
      </c>
      <c r="EP197" s="79">
        <v>0.17149797081947327</v>
      </c>
      <c r="EQ197" s="79">
        <v>0.3908042311668396</v>
      </c>
      <c r="ER197" s="79">
        <v>0.35508903861045837</v>
      </c>
      <c r="ES197" s="79">
        <v>6.5875917673110962E-2</v>
      </c>
      <c r="ET197" s="79">
        <v>0.23592659831047058</v>
      </c>
      <c r="EU197" s="79">
        <v>9.1414287686347961E-2</v>
      </c>
      <c r="EV197" s="79">
        <v>0.16448394954204559</v>
      </c>
      <c r="EW197" s="79">
        <v>78.478790283203125</v>
      </c>
      <c r="EX197" s="79">
        <v>74.956710815429688</v>
      </c>
      <c r="EY197" s="79">
        <v>72.890945434570313</v>
      </c>
      <c r="EZ197" s="79">
        <v>72.134666442871094</v>
      </c>
      <c r="FA197" s="79">
        <v>69.920570373535156</v>
      </c>
      <c r="FB197" s="79">
        <v>69.106239318847656</v>
      </c>
      <c r="FC197" s="79">
        <v>68.879905700683594</v>
      </c>
      <c r="FD197" s="79">
        <v>71.035438537597656</v>
      </c>
      <c r="FE197" s="79">
        <v>75.048828125</v>
      </c>
      <c r="FF197" s="79">
        <v>79.515731811523438</v>
      </c>
      <c r="FG197" s="79">
        <v>83.881782531738281</v>
      </c>
      <c r="FH197" s="79">
        <v>88.357841491699219</v>
      </c>
      <c r="FI197" s="79">
        <v>92.366615295410156</v>
      </c>
      <c r="FJ197" s="79">
        <v>94.722503662109375</v>
      </c>
      <c r="FK197" s="79">
        <v>96.49261474609375</v>
      </c>
      <c r="FL197" s="79">
        <v>97.692459106445313</v>
      </c>
      <c r="FM197" s="79">
        <v>99.77142333984375</v>
      </c>
      <c r="FN197" s="79">
        <v>99.248512268066406</v>
      </c>
      <c r="FO197" s="79">
        <v>98.307281494140625</v>
      </c>
      <c r="FP197" s="79">
        <v>95.641830444335938</v>
      </c>
      <c r="FQ197" s="79">
        <v>92.702781677246094</v>
      </c>
      <c r="FR197" s="79">
        <v>87.229637145996094</v>
      </c>
      <c r="FS197" s="79">
        <v>84.045524597167969</v>
      </c>
      <c r="FT197" s="79">
        <v>81.3802490234375</v>
      </c>
      <c r="FU197" s="79">
        <v>0.11013723164796829</v>
      </c>
      <c r="FV197" s="79">
        <v>0.2489340603351593</v>
      </c>
      <c r="FW197" s="79">
        <v>9.9092654883861542E-2</v>
      </c>
      <c r="FX197" s="79">
        <v>204</v>
      </c>
      <c r="FY197" s="79">
        <v>1</v>
      </c>
      <c r="FZ197" s="41"/>
      <c r="GA197" s="34"/>
      <c r="GB197" s="34"/>
    </row>
    <row r="198" spans="1:184" x14ac:dyDescent="0.25">
      <c r="A198" t="s">
        <v>186</v>
      </c>
      <c r="B198" t="s">
        <v>236</v>
      </c>
      <c r="C198" t="s">
        <v>2</v>
      </c>
      <c r="D198" t="s">
        <v>203</v>
      </c>
      <c r="E198" t="s">
        <v>207</v>
      </c>
      <c r="F198" t="s">
        <v>184</v>
      </c>
      <c r="G198" t="s">
        <v>1</v>
      </c>
      <c r="H198" s="79">
        <v>1357</v>
      </c>
      <c r="I198" s="79">
        <v>0.85064452886581421</v>
      </c>
      <c r="J198" s="79">
        <v>0.76667344570159912</v>
      </c>
      <c r="K198" s="79">
        <v>0.67499709129333496</v>
      </c>
      <c r="L198" s="79">
        <v>0.61749792098999023</v>
      </c>
      <c r="M198" s="79">
        <v>0.60909521579742432</v>
      </c>
      <c r="N198" s="79">
        <v>0.7543749213218689</v>
      </c>
      <c r="O198" s="79">
        <v>0.85274279117584229</v>
      </c>
      <c r="P198" s="79">
        <v>1.1078094244003296</v>
      </c>
      <c r="Q198" s="79">
        <v>0.93598049879074097</v>
      </c>
      <c r="R198" s="79">
        <v>0.99241918325424194</v>
      </c>
      <c r="S198" s="79">
        <v>1.0524958372116089</v>
      </c>
      <c r="T198" s="79">
        <v>1.1712245941162109</v>
      </c>
      <c r="U198" s="79">
        <v>1.1560763120651245</v>
      </c>
      <c r="V198" s="79">
        <v>1.1970087289810181</v>
      </c>
      <c r="W198" s="79">
        <v>1.3424526453018188</v>
      </c>
      <c r="X198" s="79">
        <v>1.5220401287078857</v>
      </c>
      <c r="Y198" s="79">
        <v>1.4587758779525757</v>
      </c>
      <c r="Z198" s="79">
        <v>1.7589598894119263</v>
      </c>
      <c r="AA198" s="79">
        <v>1.8628534078598022</v>
      </c>
      <c r="AB198" s="79">
        <v>1.9418095350265503</v>
      </c>
      <c r="AC198" s="79">
        <v>1.7731044292449951</v>
      </c>
      <c r="AD198" s="79">
        <v>1.7178035974502563</v>
      </c>
      <c r="AE198" s="79">
        <v>1.5063271522521973</v>
      </c>
      <c r="AF198" s="79">
        <v>1.3826433420181274</v>
      </c>
      <c r="AG198" s="79">
        <v>-0.28982582688331604</v>
      </c>
      <c r="AH198" s="79">
        <v>-0.3155575692653656</v>
      </c>
      <c r="AI198" s="79">
        <v>-0.17052856087684631</v>
      </c>
      <c r="AJ198" s="79">
        <v>-0.1688242107629776</v>
      </c>
      <c r="AK198" s="79">
        <v>-0.23765094578266144</v>
      </c>
      <c r="AL198" s="79">
        <v>-0.12141323834657669</v>
      </c>
      <c r="AM198" s="79">
        <v>-0.21192888915538788</v>
      </c>
      <c r="AN198" s="79">
        <v>-0.12121322005987167</v>
      </c>
      <c r="AO198" s="79">
        <v>-0.44630345702171326</v>
      </c>
      <c r="AP198" s="79">
        <v>-0.2200770378112793</v>
      </c>
      <c r="AQ198" s="79">
        <v>-0.27171888947486877</v>
      </c>
      <c r="AR198" s="79">
        <v>-4.2869601398706436E-2</v>
      </c>
      <c r="AS198" s="79">
        <v>-0.24364279210567474</v>
      </c>
      <c r="AT198" s="79">
        <v>-0.3808550238609314</v>
      </c>
      <c r="AU198" s="79">
        <v>-0.35309645533561707</v>
      </c>
      <c r="AV198" s="79">
        <v>-0.37477108836174011</v>
      </c>
      <c r="AW198" s="79">
        <v>-0.64203435182571411</v>
      </c>
      <c r="AX198" s="79">
        <v>-0.53042566776275635</v>
      </c>
      <c r="AY198" s="79">
        <v>-0.44316339492797852</v>
      </c>
      <c r="AZ198" s="79">
        <v>-0.38818961381912231</v>
      </c>
      <c r="BA198" s="79">
        <v>-0.49069011211395264</v>
      </c>
      <c r="BB198" s="79">
        <v>-0.49196341633796692</v>
      </c>
      <c r="BC198" s="79">
        <v>-0.48249611258506775</v>
      </c>
      <c r="BD198" s="79">
        <v>-0.12294162809848785</v>
      </c>
      <c r="BE198" s="79">
        <v>-0.17901758849620819</v>
      </c>
      <c r="BF198" s="79">
        <v>-0.18788500130176544</v>
      </c>
      <c r="BG198" s="79">
        <v>-8.8866457343101501E-2</v>
      </c>
      <c r="BH198" s="79">
        <v>-0.10038115829229355</v>
      </c>
      <c r="BI198" s="79">
        <v>-0.15627259016036987</v>
      </c>
      <c r="BJ198" s="79">
        <v>-2.0972218364477158E-2</v>
      </c>
      <c r="BK198" s="79">
        <v>-0.1061163917183876</v>
      </c>
      <c r="BL198" s="79">
        <v>1.4295364730060101E-2</v>
      </c>
      <c r="BM198" s="79">
        <v>-0.30612075328826904</v>
      </c>
      <c r="BN198" s="79">
        <v>-8.3612635731697083E-2</v>
      </c>
      <c r="BO198" s="79">
        <v>-0.11937170475721359</v>
      </c>
      <c r="BP198" s="79">
        <v>9.7518064081668854E-2</v>
      </c>
      <c r="BQ198" s="79">
        <v>-9.2256821691989899E-2</v>
      </c>
      <c r="BR198" s="79">
        <v>-0.21197414398193359</v>
      </c>
      <c r="BS198" s="79">
        <v>-0.17600090801715851</v>
      </c>
      <c r="BT198" s="79">
        <v>-0.18078026175498962</v>
      </c>
      <c r="BU198" s="79">
        <v>-0.43030527234077454</v>
      </c>
      <c r="BV198" s="79">
        <v>-0.31412070989608765</v>
      </c>
      <c r="BW198" s="79">
        <v>-0.25227460265159607</v>
      </c>
      <c r="BX198" s="79">
        <v>-0.20314012467861176</v>
      </c>
      <c r="BY198" s="79">
        <v>-0.30366545915603638</v>
      </c>
      <c r="BZ198" s="79">
        <v>-0.32758301496505737</v>
      </c>
      <c r="CA198" s="79">
        <v>-0.31121361255645752</v>
      </c>
      <c r="CB198" s="79">
        <v>3.5427294671535492E-2</v>
      </c>
      <c r="CC198" s="79">
        <v>-0.10227212309837341</v>
      </c>
      <c r="CD198" s="79">
        <v>-9.9459372460842133E-2</v>
      </c>
      <c r="CE198" s="79">
        <v>-3.230753168463707E-2</v>
      </c>
      <c r="CF198" s="79">
        <v>-5.2977714687585831E-2</v>
      </c>
      <c r="CG198" s="79">
        <v>-9.9910184741020203E-2</v>
      </c>
      <c r="CH198" s="79">
        <v>4.8592925071716309E-2</v>
      </c>
      <c r="CI198" s="79">
        <v>-3.2830972224473953E-2</v>
      </c>
      <c r="CJ198" s="79">
        <v>0.10814819484949112</v>
      </c>
      <c r="CK198" s="79">
        <v>-0.20903061330318451</v>
      </c>
      <c r="CL198" s="79">
        <v>1.0902192443609238E-2</v>
      </c>
      <c r="CM198" s="79">
        <v>-1.3856511563062668E-2</v>
      </c>
      <c r="CN198" s="79">
        <v>0.19475013017654419</v>
      </c>
      <c r="CO198" s="79">
        <v>1.2592632323503494E-2</v>
      </c>
      <c r="CP198" s="79">
        <v>-9.5007762312889099E-2</v>
      </c>
      <c r="CQ198" s="79">
        <v>-5.3345054388046265E-2</v>
      </c>
      <c r="CR198" s="79">
        <v>-4.6422813087701797E-2</v>
      </c>
      <c r="CS198" s="79">
        <v>-0.283662348985672</v>
      </c>
      <c r="CT198" s="79">
        <v>-0.1643085777759552</v>
      </c>
      <c r="CU198" s="79">
        <v>-0.1200655996799469</v>
      </c>
      <c r="CV198" s="79">
        <v>-7.497541606426239E-2</v>
      </c>
      <c r="CW198" s="79">
        <v>-0.17413277924060822</v>
      </c>
      <c r="CX198" s="79">
        <v>-0.21373365819454193</v>
      </c>
      <c r="CY198" s="79">
        <v>-0.19258390367031097</v>
      </c>
      <c r="CZ198" s="79">
        <v>0.14511312544345856</v>
      </c>
      <c r="DA198" s="79">
        <v>-2.5526661425828934E-2</v>
      </c>
      <c r="DB198" s="79">
        <v>-1.1033742688596249E-2</v>
      </c>
      <c r="DC198" s="79">
        <v>2.4251395836472511E-2</v>
      </c>
      <c r="DD198" s="79">
        <v>-5.5742687545716763E-3</v>
      </c>
      <c r="DE198" s="79">
        <v>-4.3547779321670532E-2</v>
      </c>
      <c r="DF198" s="79">
        <v>0.11815807223320007</v>
      </c>
      <c r="DG198" s="79">
        <v>4.0454447269439697E-2</v>
      </c>
      <c r="DH198" s="79">
        <v>0.20200102031230927</v>
      </c>
      <c r="DI198" s="79">
        <v>-0.11194048821926117</v>
      </c>
      <c r="DJ198" s="79">
        <v>0.10541702061891556</v>
      </c>
      <c r="DK198" s="79">
        <v>9.1658681631088257E-2</v>
      </c>
      <c r="DL198" s="79">
        <v>0.29198220372200012</v>
      </c>
      <c r="DM198" s="79">
        <v>0.11744208633899689</v>
      </c>
      <c r="DN198" s="79">
        <v>2.1958619356155396E-2</v>
      </c>
      <c r="DO198" s="79">
        <v>6.9310791790485382E-2</v>
      </c>
      <c r="DP198" s="79">
        <v>8.7934635579586029E-2</v>
      </c>
      <c r="DQ198" s="79">
        <v>-0.13701942563056946</v>
      </c>
      <c r="DR198" s="79">
        <v>-1.4496438205242157E-2</v>
      </c>
      <c r="DS198" s="79">
        <v>1.214339304715395E-2</v>
      </c>
      <c r="DT198" s="79">
        <v>5.3189292550086975E-2</v>
      </c>
      <c r="DU198" s="79">
        <v>-4.4600088149309158E-2</v>
      </c>
      <c r="DV198" s="79">
        <v>-9.9884293973445892E-2</v>
      </c>
      <c r="DW198" s="79">
        <v>-7.3954179883003235E-2</v>
      </c>
      <c r="DX198" s="79">
        <v>0.25479894876480103</v>
      </c>
      <c r="DY198" s="79">
        <v>8.5281595587730408E-2</v>
      </c>
      <c r="DZ198" s="79">
        <v>0.11663882434368134</v>
      </c>
      <c r="EA198" s="79">
        <v>0.10591350495815277</v>
      </c>
      <c r="EB198" s="79">
        <v>6.2868781387805939E-2</v>
      </c>
      <c r="EC198" s="79">
        <v>3.7830580025911331E-2</v>
      </c>
      <c r="ED198" s="79">
        <v>0.21859908103942871</v>
      </c>
      <c r="EE198" s="79">
        <v>0.14626695215702057</v>
      </c>
      <c r="EF198" s="79">
        <v>0.33750960230827332</v>
      </c>
      <c r="EG198" s="79">
        <v>2.8242234140634537E-2</v>
      </c>
      <c r="EH198" s="79">
        <v>0.24188143014907837</v>
      </c>
      <c r="EI198" s="79">
        <v>0.24400587379932404</v>
      </c>
      <c r="EJ198" s="79">
        <v>0.43236985802650452</v>
      </c>
      <c r="EK198" s="79">
        <v>0.26882806420326233</v>
      </c>
      <c r="EL198" s="79">
        <v>0.1908394992351532</v>
      </c>
      <c r="EM198" s="79">
        <v>0.24640636146068573</v>
      </c>
      <c r="EN198" s="79">
        <v>0.28192546963691711</v>
      </c>
      <c r="EO198" s="79">
        <v>7.4709661304950714E-2</v>
      </c>
      <c r="EP198" s="79">
        <v>0.20180849730968475</v>
      </c>
      <c r="EQ198" s="79">
        <v>0.20303218066692352</v>
      </c>
      <c r="ER198" s="79">
        <v>0.23823878169059753</v>
      </c>
      <c r="ES198" s="79">
        <v>0.14242453873157501</v>
      </c>
      <c r="ET198" s="79">
        <v>6.449611485004425E-2</v>
      </c>
      <c r="EU198" s="79">
        <v>9.7328297793865204E-2</v>
      </c>
      <c r="EV198" s="79">
        <v>0.41316786408424377</v>
      </c>
      <c r="EW198" s="79">
        <v>77.357490539550781</v>
      </c>
      <c r="EX198" s="79">
        <v>73.005867004394531</v>
      </c>
      <c r="EY198" s="79">
        <v>71.577781677246094</v>
      </c>
      <c r="EZ198" s="79">
        <v>70.492515563964844</v>
      </c>
      <c r="FA198" s="79">
        <v>69.228309631347656</v>
      </c>
      <c r="FB198" s="79">
        <v>69.12786865234375</v>
      </c>
      <c r="FC198" s="79">
        <v>68.085136413574219</v>
      </c>
      <c r="FD198" s="79">
        <v>69.766525268554688</v>
      </c>
      <c r="FE198" s="79">
        <v>74.765350341796875</v>
      </c>
      <c r="FF198" s="79">
        <v>80.732383728027344</v>
      </c>
      <c r="FG198" s="79">
        <v>85.661972045898438</v>
      </c>
      <c r="FH198" s="79">
        <v>89.6181640625</v>
      </c>
      <c r="FI198" s="79">
        <v>92.19891357421875</v>
      </c>
      <c r="FJ198" s="79">
        <v>94.661308288574219</v>
      </c>
      <c r="FK198" s="79">
        <v>95.947219848632813</v>
      </c>
      <c r="FL198" s="79">
        <v>97.60614013671875</v>
      </c>
      <c r="FM198" s="79">
        <v>98.722381591796875</v>
      </c>
      <c r="FN198" s="79">
        <v>99.399116516113281</v>
      </c>
      <c r="FO198" s="79">
        <v>98.489395141601563</v>
      </c>
      <c r="FP198" s="79">
        <v>95.854194641113281</v>
      </c>
      <c r="FQ198" s="79">
        <v>90.99365234375</v>
      </c>
      <c r="FR198" s="79">
        <v>84.305641174316406</v>
      </c>
      <c r="FS198" s="79">
        <v>82.44677734375</v>
      </c>
      <c r="FT198" s="79">
        <v>80.007804870605469</v>
      </c>
      <c r="FU198" s="79">
        <v>7.0982374250888824E-2</v>
      </c>
      <c r="FV198" s="79">
        <v>0.15514399111270905</v>
      </c>
      <c r="FW198" s="79">
        <v>6.4232103526592255E-2</v>
      </c>
      <c r="FX198" s="79">
        <v>135</v>
      </c>
      <c r="FY198" s="79">
        <v>1</v>
      </c>
      <c r="FZ198" s="41"/>
      <c r="GA198" s="34"/>
      <c r="GB198" s="34"/>
    </row>
    <row r="199" spans="1:184" x14ac:dyDescent="0.25">
      <c r="A199" t="s">
        <v>186</v>
      </c>
      <c r="B199" t="s">
        <v>236</v>
      </c>
      <c r="C199" t="s">
        <v>2</v>
      </c>
      <c r="D199" t="s">
        <v>203</v>
      </c>
      <c r="E199" t="s">
        <v>207</v>
      </c>
      <c r="F199" t="s">
        <v>185</v>
      </c>
      <c r="G199" t="s">
        <v>1</v>
      </c>
      <c r="H199" s="79">
        <v>567</v>
      </c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Q199" s="79"/>
      <c r="AR199" s="79"/>
      <c r="AS199" s="79"/>
      <c r="AT199" s="79"/>
      <c r="AU199" s="79"/>
      <c r="AV199" s="79"/>
      <c r="AW199" s="79"/>
      <c r="AX199" s="79"/>
      <c r="AY199" s="79"/>
      <c r="AZ199" s="79"/>
      <c r="BA199" s="79"/>
      <c r="BB199" s="79"/>
      <c r="BC199" s="79"/>
      <c r="BD199" s="79"/>
      <c r="BE199" s="79"/>
      <c r="BF199" s="79"/>
      <c r="BG199" s="79"/>
      <c r="BH199" s="79"/>
      <c r="BI199" s="79"/>
      <c r="BJ199" s="79"/>
      <c r="BK199" s="79"/>
      <c r="BL199" s="79"/>
      <c r="BM199" s="79"/>
      <c r="BN199" s="79"/>
      <c r="BO199" s="79"/>
      <c r="BP199" s="79"/>
      <c r="BQ199" s="79"/>
      <c r="BR199" s="79"/>
      <c r="BS199" s="79"/>
      <c r="BT199" s="79"/>
      <c r="BU199" s="79"/>
      <c r="BV199" s="79"/>
      <c r="BW199" s="79"/>
      <c r="BX199" s="79"/>
      <c r="BY199" s="79"/>
      <c r="BZ199" s="79"/>
      <c r="CA199" s="79"/>
      <c r="CB199" s="79"/>
      <c r="CC199" s="79"/>
      <c r="CD199" s="79"/>
      <c r="CE199" s="79"/>
      <c r="CF199" s="79"/>
      <c r="CG199" s="79"/>
      <c r="CH199" s="79"/>
      <c r="CI199" s="79"/>
      <c r="CJ199" s="79"/>
      <c r="CK199" s="79"/>
      <c r="CL199" s="79"/>
      <c r="CM199" s="79"/>
      <c r="CN199" s="79"/>
      <c r="CO199" s="79"/>
      <c r="CP199" s="79"/>
      <c r="CQ199" s="79"/>
      <c r="CR199" s="79"/>
      <c r="CS199" s="79"/>
      <c r="CT199" s="79"/>
      <c r="CU199" s="79"/>
      <c r="CV199" s="79"/>
      <c r="CW199" s="79"/>
      <c r="CX199" s="79"/>
      <c r="CY199" s="79"/>
      <c r="CZ199" s="79"/>
      <c r="DA199" s="79"/>
      <c r="DB199" s="79"/>
      <c r="DC199" s="79"/>
      <c r="DD199" s="79"/>
      <c r="DE199" s="79"/>
      <c r="DF199" s="79"/>
      <c r="DG199" s="79"/>
      <c r="DH199" s="79"/>
      <c r="DI199" s="79"/>
      <c r="DJ199" s="79"/>
      <c r="DK199" s="79"/>
      <c r="DL199" s="79"/>
      <c r="DM199" s="79"/>
      <c r="DN199" s="79"/>
      <c r="DO199" s="79"/>
      <c r="DP199" s="79"/>
      <c r="DQ199" s="79"/>
      <c r="DR199" s="79"/>
      <c r="DS199" s="79"/>
      <c r="DT199" s="79"/>
      <c r="DU199" s="79"/>
      <c r="DV199" s="79"/>
      <c r="DW199" s="79"/>
      <c r="DX199" s="79"/>
      <c r="DY199" s="79"/>
      <c r="DZ199" s="79"/>
      <c r="EA199" s="79"/>
      <c r="EB199" s="79"/>
      <c r="EC199" s="79"/>
      <c r="ED199" s="79"/>
      <c r="EE199" s="79"/>
      <c r="EF199" s="79"/>
      <c r="EG199" s="79"/>
      <c r="EH199" s="79"/>
      <c r="EI199" s="79"/>
      <c r="EJ199" s="79"/>
      <c r="EK199" s="79"/>
      <c r="EL199" s="79"/>
      <c r="EM199" s="79"/>
      <c r="EN199" s="79"/>
      <c r="EO199" s="79"/>
      <c r="EP199" s="79"/>
      <c r="EQ199" s="79"/>
      <c r="ER199" s="79"/>
      <c r="ES199" s="79"/>
      <c r="ET199" s="79"/>
      <c r="EU199" s="79"/>
      <c r="EV199" s="79"/>
      <c r="EW199" s="79"/>
      <c r="EX199" s="79"/>
      <c r="EY199" s="79"/>
      <c r="EZ199" s="79"/>
      <c r="FA199" s="79"/>
      <c r="FB199" s="79"/>
      <c r="FC199" s="79"/>
      <c r="FD199" s="79"/>
      <c r="FE199" s="79"/>
      <c r="FF199" s="79"/>
      <c r="FG199" s="79"/>
      <c r="FH199" s="79"/>
      <c r="FI199" s="79"/>
      <c r="FJ199" s="79"/>
      <c r="FK199" s="79"/>
      <c r="FL199" s="79"/>
      <c r="FM199" s="79"/>
      <c r="FN199" s="79"/>
      <c r="FO199" s="79"/>
      <c r="FP199" s="79"/>
      <c r="FQ199" s="79"/>
      <c r="FR199" s="79"/>
      <c r="FS199" s="79"/>
      <c r="FT199" s="79"/>
      <c r="FU199" s="79"/>
      <c r="FV199" s="79"/>
      <c r="FW199" s="79"/>
      <c r="FX199" s="79">
        <v>50</v>
      </c>
      <c r="FY199" s="79">
        <v>0</v>
      </c>
      <c r="FZ199" s="41"/>
      <c r="GA199" s="34"/>
      <c r="GB199" s="34"/>
    </row>
    <row r="200" spans="1:184" x14ac:dyDescent="0.25">
      <c r="A200" t="s">
        <v>186</v>
      </c>
      <c r="B200" t="s">
        <v>236</v>
      </c>
      <c r="C200" t="s">
        <v>2</v>
      </c>
      <c r="D200" t="s">
        <v>203</v>
      </c>
      <c r="E200" t="s">
        <v>208</v>
      </c>
      <c r="F200" t="s">
        <v>1</v>
      </c>
      <c r="G200" t="s">
        <v>198</v>
      </c>
      <c r="H200" s="79">
        <v>28839</v>
      </c>
      <c r="I200" s="79">
        <v>12.305088996887207</v>
      </c>
      <c r="J200" s="79">
        <v>10.643431663513184</v>
      </c>
      <c r="K200" s="79">
        <v>9.5836296081542969</v>
      </c>
      <c r="L200" s="79">
        <v>9.1442556381225586</v>
      </c>
      <c r="M200" s="79">
        <v>9.1564102172851563</v>
      </c>
      <c r="N200" s="79">
        <v>9.8866262435913086</v>
      </c>
      <c r="O200" s="79">
        <v>10.740969657897949</v>
      </c>
      <c r="P200" s="79">
        <v>11.978883743286133</v>
      </c>
      <c r="Q200" s="79">
        <v>12.549101829528809</v>
      </c>
      <c r="R200" s="79">
        <v>12.190984725952148</v>
      </c>
      <c r="S200" s="79">
        <v>12.415700912475586</v>
      </c>
      <c r="T200" s="79">
        <v>12.851500511169434</v>
      </c>
      <c r="U200" s="79">
        <v>13.415850639343262</v>
      </c>
      <c r="V200" s="79">
        <v>14.249582290649414</v>
      </c>
      <c r="W200" s="79">
        <v>14.800419807434082</v>
      </c>
      <c r="X200" s="79">
        <v>16.252475738525391</v>
      </c>
      <c r="Y200" s="79">
        <v>17.940029144287109</v>
      </c>
      <c r="Z200" s="79">
        <v>19.830959320068359</v>
      </c>
      <c r="AA200" s="79">
        <v>21.863426208496094</v>
      </c>
      <c r="AB200" s="79">
        <v>23.219198226928711</v>
      </c>
      <c r="AC200" s="79">
        <v>24.119089126586914</v>
      </c>
      <c r="AD200" s="79">
        <v>23.500585556030273</v>
      </c>
      <c r="AE200" s="79">
        <v>20.74761962890625</v>
      </c>
      <c r="AF200" s="79">
        <v>17.354938507080078</v>
      </c>
      <c r="AG200" s="79">
        <v>-1.9773925542831421</v>
      </c>
      <c r="AH200" s="79">
        <v>-1.6639969348907471</v>
      </c>
      <c r="AI200" s="79">
        <v>-1.6424752473831177</v>
      </c>
      <c r="AJ200" s="79">
        <v>-1.3659733533859253</v>
      </c>
      <c r="AK200" s="79">
        <v>-0.81134337186813354</v>
      </c>
      <c r="AL200" s="79">
        <v>-0.70908141136169434</v>
      </c>
      <c r="AM200" s="79">
        <v>-1.2255405187606812</v>
      </c>
      <c r="AN200" s="79">
        <v>-0.76954382658004761</v>
      </c>
      <c r="AO200" s="79">
        <v>-0.50923836231231689</v>
      </c>
      <c r="AP200" s="79">
        <v>-0.7120506763458252</v>
      </c>
      <c r="AQ200" s="79">
        <v>-0.35496276617050171</v>
      </c>
      <c r="AR200" s="79">
        <v>-0.56552469730377197</v>
      </c>
      <c r="AS200" s="79">
        <v>-1.0562553405761719</v>
      </c>
      <c r="AT200" s="79">
        <v>-0.73687469959259033</v>
      </c>
      <c r="AU200" s="79">
        <v>-0.97443920373916626</v>
      </c>
      <c r="AV200" s="79">
        <v>-1.7901020124554634E-2</v>
      </c>
      <c r="AW200" s="79">
        <v>-0.55187445878982544</v>
      </c>
      <c r="AX200" s="79">
        <v>-0.4258100688457489</v>
      </c>
      <c r="AY200" s="79">
        <v>-0.34413141012191772</v>
      </c>
      <c r="AZ200" s="79">
        <v>0.39386177062988281</v>
      </c>
      <c r="BA200" s="79">
        <v>0.14347769320011139</v>
      </c>
      <c r="BB200" s="79">
        <v>-1.9407033920288086</v>
      </c>
      <c r="BC200" s="79">
        <v>-1.6934858560562134</v>
      </c>
      <c r="BD200" s="79">
        <v>-1.488889217376709</v>
      </c>
      <c r="BE200" s="79">
        <v>-1.4384104013442993</v>
      </c>
      <c r="BF200" s="79">
        <v>-1.1666667461395264</v>
      </c>
      <c r="BG200" s="79">
        <v>-1.1726536750793457</v>
      </c>
      <c r="BH200" s="79">
        <v>-0.95391392707824707</v>
      </c>
      <c r="BI200" s="79">
        <v>-0.45855796337127686</v>
      </c>
      <c r="BJ200" s="79">
        <v>-0.32894036173820496</v>
      </c>
      <c r="BK200" s="79">
        <v>-0.82005816698074341</v>
      </c>
      <c r="BL200" s="79">
        <v>-0.39521032571792603</v>
      </c>
      <c r="BM200" s="79">
        <v>-8.5165463387966156E-2</v>
      </c>
      <c r="BN200" s="79">
        <v>-0.22226603329181671</v>
      </c>
      <c r="BO200" s="79">
        <v>0.15008153021335602</v>
      </c>
      <c r="BP200" s="79">
        <v>-6.1571910977363586E-2</v>
      </c>
      <c r="BQ200" s="79">
        <v>-0.4834173321723938</v>
      </c>
      <c r="BR200" s="79">
        <v>-0.17274089157581329</v>
      </c>
      <c r="BS200" s="79">
        <v>-0.3481518030166626</v>
      </c>
      <c r="BT200" s="79">
        <v>0.62949275970458984</v>
      </c>
      <c r="BU200" s="79">
        <v>0.15461708605289459</v>
      </c>
      <c r="BV200" s="79">
        <v>0.33442693948745728</v>
      </c>
      <c r="BW200" s="79">
        <v>0.44543370604515076</v>
      </c>
      <c r="BX200" s="79">
        <v>1.2430179119110107</v>
      </c>
      <c r="BY200" s="79">
        <v>0.83920460939407349</v>
      </c>
      <c r="BZ200" s="79">
        <v>-1.2108663320541382</v>
      </c>
      <c r="CA200" s="79">
        <v>-1.064896821975708</v>
      </c>
      <c r="CB200" s="79">
        <v>-0.91316545009613037</v>
      </c>
      <c r="CC200" s="79">
        <v>-1.0651130676269531</v>
      </c>
      <c r="CD200" s="79">
        <v>-0.82221728563308716</v>
      </c>
      <c r="CE200" s="79">
        <v>-0.84725672006607056</v>
      </c>
      <c r="CF200" s="79">
        <v>-0.66852283477783203</v>
      </c>
      <c r="CG200" s="79">
        <v>-0.21421988308429718</v>
      </c>
      <c r="CH200" s="79">
        <v>-6.5655864775180817E-2</v>
      </c>
      <c r="CI200" s="79">
        <v>-0.53922230005264282</v>
      </c>
      <c r="CJ200" s="79">
        <v>-0.13594807684421539</v>
      </c>
      <c r="CK200" s="79">
        <v>0.20854614675045013</v>
      </c>
      <c r="CL200" s="79">
        <v>0.11695730686187744</v>
      </c>
      <c r="CM200" s="79">
        <v>0.49987366795539856</v>
      </c>
      <c r="CN200" s="79">
        <v>0.28746423125267029</v>
      </c>
      <c r="CO200" s="79">
        <v>-8.6671516299247742E-2</v>
      </c>
      <c r="CP200" s="79">
        <v>0.21797646582126617</v>
      </c>
      <c r="CQ200" s="79">
        <v>8.5612908005714417E-2</v>
      </c>
      <c r="CR200" s="79">
        <v>1.0778757333755493</v>
      </c>
      <c r="CS200" s="79">
        <v>0.64393097162246704</v>
      </c>
      <c r="CT200" s="79">
        <v>0.86096477508544922</v>
      </c>
      <c r="CU200" s="79">
        <v>0.99228411912918091</v>
      </c>
      <c r="CV200" s="79">
        <v>1.8311408758163452</v>
      </c>
      <c r="CW200" s="79">
        <v>1.3210629224777222</v>
      </c>
      <c r="CX200" s="79">
        <v>-0.70538336038589478</v>
      </c>
      <c r="CY200" s="79">
        <v>-0.62953805923461914</v>
      </c>
      <c r="CZ200" s="79">
        <v>-0.51442092657089233</v>
      </c>
      <c r="DA200" s="79">
        <v>-0.69181567430496216</v>
      </c>
      <c r="DB200" s="79">
        <v>-0.47776788473129272</v>
      </c>
      <c r="DC200" s="79">
        <v>-0.52185976505279541</v>
      </c>
      <c r="DD200" s="79">
        <v>-0.3831317126750946</v>
      </c>
      <c r="DE200" s="79">
        <v>3.0118206515908241E-2</v>
      </c>
      <c r="DF200" s="79">
        <v>0.19762864708900452</v>
      </c>
      <c r="DG200" s="79">
        <v>-0.25838643312454224</v>
      </c>
      <c r="DH200" s="79">
        <v>0.12331416457891464</v>
      </c>
      <c r="DI200" s="79">
        <v>0.50225776433944702</v>
      </c>
      <c r="DJ200" s="79">
        <v>0.45618066191673279</v>
      </c>
      <c r="DK200" s="79">
        <v>0.84966582059860229</v>
      </c>
      <c r="DL200" s="79">
        <v>0.63650035858154297</v>
      </c>
      <c r="DM200" s="79">
        <v>0.31007429957389832</v>
      </c>
      <c r="DN200" s="79">
        <v>0.60869383811950684</v>
      </c>
      <c r="DO200" s="79">
        <v>0.51937764883041382</v>
      </c>
      <c r="DP200" s="79">
        <v>1.5262587070465088</v>
      </c>
      <c r="DQ200" s="79">
        <v>1.1332448720932007</v>
      </c>
      <c r="DR200" s="79">
        <v>1.3875025510787964</v>
      </c>
      <c r="DS200" s="79">
        <v>1.5391345024108887</v>
      </c>
      <c r="DT200" s="79">
        <v>2.4192638397216797</v>
      </c>
      <c r="DU200" s="79">
        <v>1.8029212951660156</v>
      </c>
      <c r="DV200" s="79">
        <v>-0.19990040361881256</v>
      </c>
      <c r="DW200" s="79">
        <v>-0.19417925179004669</v>
      </c>
      <c r="DX200" s="79">
        <v>-0.11567642539739609</v>
      </c>
      <c r="DY200" s="79">
        <v>-0.15283358097076416</v>
      </c>
      <c r="DZ200" s="79">
        <v>1.9562376663088799E-2</v>
      </c>
      <c r="EA200" s="79">
        <v>-5.203821137547493E-2</v>
      </c>
      <c r="EB200" s="79">
        <v>2.892773412168026E-2</v>
      </c>
      <c r="EC200" s="79">
        <v>0.38290360569953918</v>
      </c>
      <c r="ED200" s="79">
        <v>0.57776963710784912</v>
      </c>
      <c r="EE200" s="79">
        <v>0.14709591865539551</v>
      </c>
      <c r="EF200" s="79">
        <v>0.49764767289161682</v>
      </c>
      <c r="EG200" s="79">
        <v>0.92633068561553955</v>
      </c>
      <c r="EH200" s="79">
        <v>0.94596529006958008</v>
      </c>
      <c r="EI200" s="79">
        <v>1.3547101020812988</v>
      </c>
      <c r="EJ200" s="79">
        <v>1.1404531002044678</v>
      </c>
      <c r="EK200" s="79">
        <v>0.882912278175354</v>
      </c>
      <c r="EL200" s="79">
        <v>1.1728276014328003</v>
      </c>
      <c r="EM200" s="79">
        <v>1.1456650495529175</v>
      </c>
      <c r="EN200" s="79">
        <v>2.1736524105072021</v>
      </c>
      <c r="EO200" s="79">
        <v>1.8397363424301147</v>
      </c>
      <c r="EP200" s="79">
        <v>2.1477396488189697</v>
      </c>
      <c r="EQ200" s="79">
        <v>2.3286995887756348</v>
      </c>
      <c r="ER200" s="79">
        <v>3.2684199810028076</v>
      </c>
      <c r="ES200" s="79">
        <v>2.4986481666564941</v>
      </c>
      <c r="ET200" s="79">
        <v>0.52993673086166382</v>
      </c>
      <c r="EU200" s="79">
        <v>0.4344097375869751</v>
      </c>
      <c r="EV200" s="79">
        <v>0.46004730463027954</v>
      </c>
      <c r="EW200" s="79">
        <v>69.779167175292969</v>
      </c>
      <c r="EX200" s="79">
        <v>65.752761840820313</v>
      </c>
      <c r="EY200" s="79">
        <v>64.539909362792969</v>
      </c>
      <c r="EZ200" s="79">
        <v>63.467052459716797</v>
      </c>
      <c r="FA200" s="79">
        <v>63.276424407958984</v>
      </c>
      <c r="FB200" s="79">
        <v>62.698543548583984</v>
      </c>
      <c r="FC200" s="79">
        <v>61.766990661621094</v>
      </c>
      <c r="FD200" s="79">
        <v>62.248500823974609</v>
      </c>
      <c r="FE200" s="79">
        <v>66.497077941894531</v>
      </c>
      <c r="FF200" s="79">
        <v>70.693283081054688</v>
      </c>
      <c r="FG200" s="79">
        <v>75.467964172363281</v>
      </c>
      <c r="FH200" s="79">
        <v>79.766242980957031</v>
      </c>
      <c r="FI200" s="79">
        <v>83.834609985351563</v>
      </c>
      <c r="FJ200" s="79">
        <v>88.231605529785156</v>
      </c>
      <c r="FK200" s="79">
        <v>90.802818298339844</v>
      </c>
      <c r="FL200" s="79">
        <v>92.310554504394531</v>
      </c>
      <c r="FM200" s="79">
        <v>92.866737365722656</v>
      </c>
      <c r="FN200" s="79">
        <v>91.925247192382813</v>
      </c>
      <c r="FO200" s="79">
        <v>90.638641357421875</v>
      </c>
      <c r="FP200" s="79">
        <v>88.027671813964844</v>
      </c>
      <c r="FQ200" s="79">
        <v>83.135665893554688</v>
      </c>
      <c r="FR200" s="79">
        <v>77.838844299316406</v>
      </c>
      <c r="FS200" s="79">
        <v>74.318305969238281</v>
      </c>
      <c r="FT200" s="79">
        <v>71.876724243164063</v>
      </c>
      <c r="FU200" s="79">
        <v>0.31928291916847229</v>
      </c>
      <c r="FV200" s="79">
        <v>0.60204964876174927</v>
      </c>
      <c r="FW200" s="79">
        <v>0.29302957653999329</v>
      </c>
      <c r="FX200" s="79">
        <v>3521</v>
      </c>
      <c r="FY200" s="79">
        <v>1</v>
      </c>
      <c r="FZ200" s="41"/>
      <c r="GA200" s="34"/>
      <c r="GB200" s="34"/>
    </row>
    <row r="201" spans="1:184" x14ac:dyDescent="0.25">
      <c r="A201" t="s">
        <v>186</v>
      </c>
      <c r="B201" t="s">
        <v>236</v>
      </c>
      <c r="C201" t="s">
        <v>2</v>
      </c>
      <c r="D201" t="s">
        <v>203</v>
      </c>
      <c r="E201" t="s">
        <v>208</v>
      </c>
      <c r="F201" t="s">
        <v>1</v>
      </c>
      <c r="G201" t="s">
        <v>200</v>
      </c>
      <c r="H201" s="79">
        <v>4281</v>
      </c>
      <c r="I201" s="79">
        <v>2.5420022010803223</v>
      </c>
      <c r="J201" s="79">
        <v>2.0789031982421875</v>
      </c>
      <c r="K201" s="79">
        <v>1.9268748760223389</v>
      </c>
      <c r="L201" s="79">
        <v>1.7372493743896484</v>
      </c>
      <c r="M201" s="79">
        <v>1.7377126216888428</v>
      </c>
      <c r="N201" s="79">
        <v>1.7115007638931274</v>
      </c>
      <c r="O201" s="79">
        <v>1.8467150926589966</v>
      </c>
      <c r="P201" s="79">
        <v>2.0442159175872803</v>
      </c>
      <c r="Q201" s="79">
        <v>2.2509434223175049</v>
      </c>
      <c r="R201" s="79">
        <v>2.4853692054748535</v>
      </c>
      <c r="S201" s="79">
        <v>2.555133581161499</v>
      </c>
      <c r="T201" s="79">
        <v>2.7211499214172363</v>
      </c>
      <c r="U201" s="79">
        <v>2.8949048519134521</v>
      </c>
      <c r="V201" s="79">
        <v>3.313962459564209</v>
      </c>
      <c r="W201" s="79">
        <v>3.5943899154663086</v>
      </c>
      <c r="X201" s="79">
        <v>4.0581865310668945</v>
      </c>
      <c r="Y201" s="79">
        <v>4.3133978843688965</v>
      </c>
      <c r="Z201" s="79">
        <v>4.7582406997680664</v>
      </c>
      <c r="AA201" s="79">
        <v>4.8748159408569336</v>
      </c>
      <c r="AB201" s="79">
        <v>4.5805554389953613</v>
      </c>
      <c r="AC201" s="79">
        <v>4.5547647476196289</v>
      </c>
      <c r="AD201" s="79">
        <v>4.656745433807373</v>
      </c>
      <c r="AE201" s="79">
        <v>4.3584723472595215</v>
      </c>
      <c r="AF201" s="79">
        <v>3.5377964973449707</v>
      </c>
      <c r="AG201" s="79">
        <v>-0.65806186199188232</v>
      </c>
      <c r="AH201" s="79">
        <v>-0.6656348705291748</v>
      </c>
      <c r="AI201" s="79">
        <v>-0.60343658924102783</v>
      </c>
      <c r="AJ201" s="79">
        <v>-0.58488196134567261</v>
      </c>
      <c r="AK201" s="79">
        <v>-0.43134194612503052</v>
      </c>
      <c r="AL201" s="79">
        <v>-0.41988193988800049</v>
      </c>
      <c r="AM201" s="79">
        <v>-0.49834039807319641</v>
      </c>
      <c r="AN201" s="79">
        <v>-0.4553101658821106</v>
      </c>
      <c r="AO201" s="79">
        <v>-0.29973313212394714</v>
      </c>
      <c r="AP201" s="79">
        <v>-0.20367588102817535</v>
      </c>
      <c r="AQ201" s="79">
        <v>-0.28652194142341614</v>
      </c>
      <c r="AR201" s="79">
        <v>-0.49784159660339355</v>
      </c>
      <c r="AS201" s="79">
        <v>-0.60349088907241821</v>
      </c>
      <c r="AT201" s="79">
        <v>-0.39138442277908325</v>
      </c>
      <c r="AU201" s="79">
        <v>-0.21660491824150085</v>
      </c>
      <c r="AV201" s="79">
        <v>0.12911899387836456</v>
      </c>
      <c r="AW201" s="79">
        <v>-0.17958235740661621</v>
      </c>
      <c r="AX201" s="79">
        <v>-0.24780048429965973</v>
      </c>
      <c r="AY201" s="79">
        <v>-0.30503606796264648</v>
      </c>
      <c r="AZ201" s="79">
        <v>-0.4834621250629425</v>
      </c>
      <c r="BA201" s="79">
        <v>-0.57701921463012695</v>
      </c>
      <c r="BB201" s="79">
        <v>-0.32573419809341431</v>
      </c>
      <c r="BC201" s="79">
        <v>-0.22014714777469635</v>
      </c>
      <c r="BD201" s="79">
        <v>-0.34257739782333374</v>
      </c>
      <c r="BE201" s="79">
        <v>-0.46947985887527466</v>
      </c>
      <c r="BF201" s="79">
        <v>-0.50489699840545654</v>
      </c>
      <c r="BG201" s="79">
        <v>-0.44836267828941345</v>
      </c>
      <c r="BH201" s="79">
        <v>-0.44197949767112732</v>
      </c>
      <c r="BI201" s="79">
        <v>-0.29632952809333801</v>
      </c>
      <c r="BJ201" s="79">
        <v>-0.29563099145889282</v>
      </c>
      <c r="BK201" s="79">
        <v>-0.37142235040664673</v>
      </c>
      <c r="BL201" s="79">
        <v>-0.31710165739059448</v>
      </c>
      <c r="BM201" s="79">
        <v>-0.16180655360221863</v>
      </c>
      <c r="BN201" s="79">
        <v>-2.4207841604948044E-2</v>
      </c>
      <c r="BO201" s="79">
        <v>-0.11171332001686096</v>
      </c>
      <c r="BP201" s="79">
        <v>-0.28852593898773193</v>
      </c>
      <c r="BQ201" s="79">
        <v>-0.39702540636062622</v>
      </c>
      <c r="BR201" s="79">
        <v>-0.15044854581356049</v>
      </c>
      <c r="BS201" s="79">
        <v>8.6538186296820641E-3</v>
      </c>
      <c r="BT201" s="79">
        <v>0.36334952712059021</v>
      </c>
      <c r="BU201" s="79">
        <v>8.4421738982200623E-2</v>
      </c>
      <c r="BV201" s="79">
        <v>2.3521486669778824E-2</v>
      </c>
      <c r="BW201" s="79">
        <v>-4.6987280249595642E-2</v>
      </c>
      <c r="BX201" s="79">
        <v>-0.22910977900028229</v>
      </c>
      <c r="BY201" s="79">
        <v>-0.33785656094551086</v>
      </c>
      <c r="BZ201" s="79">
        <v>-9.8868981003761292E-2</v>
      </c>
      <c r="CA201" s="79">
        <v>2.9942300170660019E-2</v>
      </c>
      <c r="CB201" s="79">
        <v>-0.12520229816436768</v>
      </c>
      <c r="CC201" s="79">
        <v>-0.33886852860450745</v>
      </c>
      <c r="CD201" s="79">
        <v>-0.3935704231262207</v>
      </c>
      <c r="CE201" s="79">
        <v>-0.34095898270606995</v>
      </c>
      <c r="CF201" s="79">
        <v>-0.34300565719604492</v>
      </c>
      <c r="CG201" s="79">
        <v>-0.20282033085823059</v>
      </c>
      <c r="CH201" s="79">
        <v>-0.20957516133785248</v>
      </c>
      <c r="CI201" s="79">
        <v>-0.28351929783821106</v>
      </c>
      <c r="CJ201" s="79">
        <v>-0.22137884795665741</v>
      </c>
      <c r="CK201" s="79">
        <v>-6.6279023885726929E-2</v>
      </c>
      <c r="CL201" s="79">
        <v>0.10009117424488068</v>
      </c>
      <c r="CM201" s="79">
        <v>9.3586090952157974E-3</v>
      </c>
      <c r="CN201" s="79">
        <v>-0.14355453848838806</v>
      </c>
      <c r="CO201" s="79">
        <v>-0.25402805209159851</v>
      </c>
      <c r="CP201" s="79">
        <v>1.6422910615801811E-2</v>
      </c>
      <c r="CQ201" s="79">
        <v>0.16466733813285828</v>
      </c>
      <c r="CR201" s="79">
        <v>0.5255768895149231</v>
      </c>
      <c r="CS201" s="79">
        <v>0.26727017760276794</v>
      </c>
      <c r="CT201" s="79">
        <v>0.21143825352191925</v>
      </c>
      <c r="CU201" s="79">
        <v>0.13173653185367584</v>
      </c>
      <c r="CV201" s="79">
        <v>-5.2946127951145172E-2</v>
      </c>
      <c r="CW201" s="79">
        <v>-0.17221325635910034</v>
      </c>
      <c r="CX201" s="79">
        <v>5.8257170021533966E-2</v>
      </c>
      <c r="CY201" s="79">
        <v>0.20315349102020264</v>
      </c>
      <c r="CZ201" s="79">
        <v>2.5351045653223991E-2</v>
      </c>
      <c r="DA201" s="79">
        <v>-0.20825721323490143</v>
      </c>
      <c r="DB201" s="79">
        <v>-0.28224387764930725</v>
      </c>
      <c r="DC201" s="79">
        <v>-0.23355527222156525</v>
      </c>
      <c r="DD201" s="79">
        <v>-0.24403183162212372</v>
      </c>
      <c r="DE201" s="79">
        <v>-0.10931114107370377</v>
      </c>
      <c r="DF201" s="79">
        <v>-0.12351933121681213</v>
      </c>
      <c r="DG201" s="79">
        <v>-0.19561624526977539</v>
      </c>
      <c r="DH201" s="79">
        <v>-0.12565605342388153</v>
      </c>
      <c r="DI201" s="79">
        <v>2.9248503968119621E-2</v>
      </c>
      <c r="DJ201" s="79">
        <v>0.22439019381999969</v>
      </c>
      <c r="DK201" s="79">
        <v>0.13043053448200226</v>
      </c>
      <c r="DL201" s="79">
        <v>1.4168594498187304E-3</v>
      </c>
      <c r="DM201" s="79">
        <v>-0.1110307052731514</v>
      </c>
      <c r="DN201" s="79">
        <v>0.18329437077045441</v>
      </c>
      <c r="DO201" s="79">
        <v>0.32068085670471191</v>
      </c>
      <c r="DP201" s="79">
        <v>0.68780422210693359</v>
      </c>
      <c r="DQ201" s="79">
        <v>0.45011860132217407</v>
      </c>
      <c r="DR201" s="79">
        <v>0.39935502409934998</v>
      </c>
      <c r="DS201" s="79">
        <v>0.31046032905578613</v>
      </c>
      <c r="DT201" s="79">
        <v>0.12321752309799194</v>
      </c>
      <c r="DU201" s="79">
        <v>-6.5699433907866478E-3</v>
      </c>
      <c r="DV201" s="79">
        <v>0.21538332104682922</v>
      </c>
      <c r="DW201" s="79">
        <v>0.37636467814445496</v>
      </c>
      <c r="DX201" s="79">
        <v>0.17590439319610596</v>
      </c>
      <c r="DY201" s="79">
        <v>-1.9675217568874359E-2</v>
      </c>
      <c r="DZ201" s="79">
        <v>-0.12150599807500839</v>
      </c>
      <c r="EA201" s="79">
        <v>-7.8481376171112061E-2</v>
      </c>
      <c r="EB201" s="79">
        <v>-0.10112933814525604</v>
      </c>
      <c r="EC201" s="79">
        <v>2.5701280683279037E-2</v>
      </c>
      <c r="ED201" s="79">
        <v>7.3161465115845203E-4</v>
      </c>
      <c r="EE201" s="79">
        <v>-6.8698205053806305E-2</v>
      </c>
      <c r="EF201" s="79">
        <v>1.2552467174828053E-2</v>
      </c>
      <c r="EG201" s="79">
        <v>0.16717508435249329</v>
      </c>
      <c r="EH201" s="79">
        <v>0.40385821461677551</v>
      </c>
      <c r="EI201" s="79">
        <v>0.30523917078971863</v>
      </c>
      <c r="EJ201" s="79">
        <v>0.21073253452777863</v>
      </c>
      <c r="EK201" s="79">
        <v>9.5434762537479401E-2</v>
      </c>
      <c r="EL201" s="79">
        <v>0.42423024773597717</v>
      </c>
      <c r="EM201" s="79">
        <v>0.54593962430953979</v>
      </c>
      <c r="EN201" s="79">
        <v>0.92203480005264282</v>
      </c>
      <c r="EO201" s="79">
        <v>0.7141227126121521</v>
      </c>
      <c r="EP201" s="79">
        <v>0.67067700624465942</v>
      </c>
      <c r="EQ201" s="79">
        <v>0.56850916147232056</v>
      </c>
      <c r="ER201" s="79">
        <v>0.37756985425949097</v>
      </c>
      <c r="ES201" s="79">
        <v>0.23259268701076508</v>
      </c>
      <c r="ET201" s="79">
        <v>0.44224852323532104</v>
      </c>
      <c r="EU201" s="79">
        <v>0.62645411491394043</v>
      </c>
      <c r="EV201" s="79">
        <v>0.39327949285507202</v>
      </c>
      <c r="EW201" s="79">
        <v>75.479324340820313</v>
      </c>
      <c r="EX201" s="79">
        <v>71.034622192382813</v>
      </c>
      <c r="EY201" s="79">
        <v>69.121368408203125</v>
      </c>
      <c r="EZ201" s="79">
        <v>67.830848693847656</v>
      </c>
      <c r="FA201" s="79">
        <v>67.099540710449219</v>
      </c>
      <c r="FB201" s="79">
        <v>67.071273803710938</v>
      </c>
      <c r="FC201" s="79">
        <v>65.654701232910156</v>
      </c>
      <c r="FD201" s="79">
        <v>65.697311401367188</v>
      </c>
      <c r="FE201" s="79">
        <v>69.932662963867188</v>
      </c>
      <c r="FF201" s="79">
        <v>74.811836242675781</v>
      </c>
      <c r="FG201" s="79">
        <v>79.726600646972656</v>
      </c>
      <c r="FH201" s="79">
        <v>83.763687133789063</v>
      </c>
      <c r="FI201" s="79">
        <v>87.126785278320313</v>
      </c>
      <c r="FJ201" s="79">
        <v>90.727928161621094</v>
      </c>
      <c r="FK201" s="79">
        <v>93.408859252929688</v>
      </c>
      <c r="FL201" s="79">
        <v>95.390708923339844</v>
      </c>
      <c r="FM201" s="79">
        <v>96.028228759765625</v>
      </c>
      <c r="FN201" s="79">
        <v>95.921005249023438</v>
      </c>
      <c r="FO201" s="79">
        <v>94.969810485839844</v>
      </c>
      <c r="FP201" s="79">
        <v>93.4453125</v>
      </c>
      <c r="FQ201" s="79">
        <v>89.010665893554688</v>
      </c>
      <c r="FR201" s="79">
        <v>83.497581481933594</v>
      </c>
      <c r="FS201" s="79">
        <v>79.913070678710938</v>
      </c>
      <c r="FT201" s="79">
        <v>77.569770812988281</v>
      </c>
      <c r="FU201" s="79">
        <v>0.11839820444583893</v>
      </c>
      <c r="FV201" s="79">
        <v>0.20427137613296509</v>
      </c>
      <c r="FW201" s="79">
        <v>0.1119282990694046</v>
      </c>
      <c r="FX201" s="79">
        <v>903</v>
      </c>
      <c r="FY201" s="79">
        <v>1</v>
      </c>
      <c r="FZ201" s="41"/>
      <c r="GA201" s="34"/>
      <c r="GB201" s="34"/>
    </row>
    <row r="202" spans="1:184" x14ac:dyDescent="0.25">
      <c r="A202" t="s">
        <v>186</v>
      </c>
      <c r="B202" t="s">
        <v>236</v>
      </c>
      <c r="C202" t="s">
        <v>2</v>
      </c>
      <c r="D202" t="s">
        <v>203</v>
      </c>
      <c r="E202" t="s">
        <v>208</v>
      </c>
      <c r="F202" t="s">
        <v>1</v>
      </c>
      <c r="G202" t="s">
        <v>1</v>
      </c>
      <c r="H202" s="79">
        <v>33120</v>
      </c>
      <c r="I202" s="79">
        <v>14.847091674804688</v>
      </c>
      <c r="J202" s="79">
        <v>12.722334861755371</v>
      </c>
      <c r="K202" s="79">
        <v>11.510504722595215</v>
      </c>
      <c r="L202" s="79">
        <v>10.881505012512207</v>
      </c>
      <c r="M202" s="79">
        <v>10.894123077392578</v>
      </c>
      <c r="N202" s="79">
        <v>11.598126411437988</v>
      </c>
      <c r="O202" s="79">
        <v>12.587684631347656</v>
      </c>
      <c r="P202" s="79">
        <v>14.023098945617676</v>
      </c>
      <c r="Q202" s="79">
        <v>14.800045013427734</v>
      </c>
      <c r="R202" s="79">
        <v>14.67635440826416</v>
      </c>
      <c r="S202" s="79">
        <v>14.970834732055664</v>
      </c>
      <c r="T202" s="79">
        <v>15.572649955749512</v>
      </c>
      <c r="U202" s="79">
        <v>16.310754776000977</v>
      </c>
      <c r="V202" s="79">
        <v>17.563545227050781</v>
      </c>
      <c r="W202" s="79">
        <v>18.394809722900391</v>
      </c>
      <c r="X202" s="79">
        <v>20.310661315917969</v>
      </c>
      <c r="Y202" s="79">
        <v>22.253427505493164</v>
      </c>
      <c r="Z202" s="79">
        <v>24.589199066162109</v>
      </c>
      <c r="AA202" s="79">
        <v>26.738241195678711</v>
      </c>
      <c r="AB202" s="79">
        <v>27.799755096435547</v>
      </c>
      <c r="AC202" s="79">
        <v>28.673852920532227</v>
      </c>
      <c r="AD202" s="79">
        <v>28.157331466674805</v>
      </c>
      <c r="AE202" s="79">
        <v>25.106090545654297</v>
      </c>
      <c r="AF202" s="79">
        <v>20.892736434936523</v>
      </c>
      <c r="AG202" s="79">
        <v>-2.3704898357391357</v>
      </c>
      <c r="AH202" s="79">
        <v>-2.1004414558410645</v>
      </c>
      <c r="AI202" s="79">
        <v>-2.0256326198577881</v>
      </c>
      <c r="AJ202" s="79">
        <v>-1.7497299909591675</v>
      </c>
      <c r="AK202" s="79">
        <v>-1.0563981533050537</v>
      </c>
      <c r="AL202" s="79">
        <v>-0.95215445756912231</v>
      </c>
      <c r="AM202" s="79">
        <v>-1.5418944358825684</v>
      </c>
      <c r="AN202" s="79">
        <v>-1.0327285528182983</v>
      </c>
      <c r="AO202" s="79">
        <v>-0.61252784729003906</v>
      </c>
      <c r="AP202" s="79">
        <v>-0.66586071252822876</v>
      </c>
      <c r="AQ202" s="79">
        <v>-0.39536190032958984</v>
      </c>
      <c r="AR202" s="79">
        <v>-0.77972954511642456</v>
      </c>
      <c r="AS202" s="79">
        <v>-1.3713387250900269</v>
      </c>
      <c r="AT202" s="79">
        <v>-0.80389130115509033</v>
      </c>
      <c r="AU202" s="79">
        <v>-0.87625378370285034</v>
      </c>
      <c r="AV202" s="79">
        <v>0.43816062808036804</v>
      </c>
      <c r="AW202" s="79">
        <v>-0.365367591381073</v>
      </c>
      <c r="AX202" s="79">
        <v>-0.29386544227600098</v>
      </c>
      <c r="AY202" s="79">
        <v>-0.28195834159851074</v>
      </c>
      <c r="AZ202" s="79">
        <v>0.27782309055328369</v>
      </c>
      <c r="BA202" s="79">
        <v>-9.6371062099933624E-2</v>
      </c>
      <c r="BB202" s="79">
        <v>-1.9407509565353394</v>
      </c>
      <c r="BC202" s="79">
        <v>-1.5714471340179443</v>
      </c>
      <c r="BD202" s="79">
        <v>-1.5306838750839233</v>
      </c>
      <c r="BE202" s="79">
        <v>-1.7994688749313354</v>
      </c>
      <c r="BF202" s="79">
        <v>-1.5777808427810669</v>
      </c>
      <c r="BG202" s="79">
        <v>-1.5308799743652344</v>
      </c>
      <c r="BH202" s="79">
        <v>-1.3135945796966553</v>
      </c>
      <c r="BI202" s="79">
        <v>-0.67866027355194092</v>
      </c>
      <c r="BJ202" s="79">
        <v>-0.5522226095199585</v>
      </c>
      <c r="BK202" s="79">
        <v>-1.1170130968093872</v>
      </c>
      <c r="BL202" s="79">
        <v>-0.63369584083557129</v>
      </c>
      <c r="BM202" s="79">
        <v>-0.16658885776996613</v>
      </c>
      <c r="BN202" s="79">
        <v>-0.14423079788684845</v>
      </c>
      <c r="BO202" s="79">
        <v>0.13907967507839203</v>
      </c>
      <c r="BP202" s="79">
        <v>-0.23403599858283997</v>
      </c>
      <c r="BQ202" s="79">
        <v>-0.76242876052856445</v>
      </c>
      <c r="BR202" s="79">
        <v>-0.19046075642108917</v>
      </c>
      <c r="BS202" s="79">
        <v>-0.21068833768367767</v>
      </c>
      <c r="BT202" s="79">
        <v>1.126624584197998</v>
      </c>
      <c r="BU202" s="79">
        <v>0.38883960247039795</v>
      </c>
      <c r="BV202" s="79">
        <v>0.51333707571029663</v>
      </c>
      <c r="BW202" s="79">
        <v>0.54870539903640747</v>
      </c>
      <c r="BX202" s="79">
        <v>1.164254903793335</v>
      </c>
      <c r="BY202" s="79">
        <v>0.63931548595428467</v>
      </c>
      <c r="BZ202" s="79">
        <v>-1.1764669418334961</v>
      </c>
      <c r="CA202" s="79">
        <v>-0.89493489265441895</v>
      </c>
      <c r="CB202" s="79">
        <v>-0.91528981924057007</v>
      </c>
      <c r="CC202" s="79">
        <v>-1.4039815664291382</v>
      </c>
      <c r="CD202" s="79">
        <v>-1.2157877683639526</v>
      </c>
      <c r="CE202" s="79">
        <v>-1.1882157325744629</v>
      </c>
      <c r="CF202" s="79">
        <v>-1.011528491973877</v>
      </c>
      <c r="CG202" s="79">
        <v>-0.41704019904136658</v>
      </c>
      <c r="CH202" s="79">
        <v>-0.27523103356361389</v>
      </c>
      <c r="CI202" s="79">
        <v>-0.82274162769317627</v>
      </c>
      <c r="CJ202" s="79">
        <v>-0.3573269248008728</v>
      </c>
      <c r="CK202" s="79">
        <v>0.14226712286472321</v>
      </c>
      <c r="CL202" s="79">
        <v>0.21704848110675812</v>
      </c>
      <c r="CM202" s="79">
        <v>0.5092322826385498</v>
      </c>
      <c r="CN202" s="79">
        <v>0.14390967786312103</v>
      </c>
      <c r="CO202" s="79">
        <v>-0.34069958329200745</v>
      </c>
      <c r="CP202" s="79">
        <v>0.23439937829971313</v>
      </c>
      <c r="CQ202" s="79">
        <v>0.25028026103973389</v>
      </c>
      <c r="CR202" s="79">
        <v>1.6034526824951172</v>
      </c>
      <c r="CS202" s="79">
        <v>0.91120117902755737</v>
      </c>
      <c r="CT202" s="79">
        <v>1.0724030733108521</v>
      </c>
      <c r="CU202" s="79">
        <v>1.1240205764770508</v>
      </c>
      <c r="CV202" s="79">
        <v>1.778194785118103</v>
      </c>
      <c r="CW202" s="79">
        <v>1.1488497257232666</v>
      </c>
      <c r="CX202" s="79">
        <v>-0.64712619781494141</v>
      </c>
      <c r="CY202" s="79">
        <v>-0.4263845682144165</v>
      </c>
      <c r="CZ202" s="79">
        <v>-0.48906984925270081</v>
      </c>
      <c r="DA202" s="79">
        <v>-1.0084942579269409</v>
      </c>
      <c r="DB202" s="79">
        <v>-0.85379469394683838</v>
      </c>
      <c r="DC202" s="79">
        <v>-0.84555155038833618</v>
      </c>
      <c r="DD202" s="79">
        <v>-0.70946240425109863</v>
      </c>
      <c r="DE202" s="79">
        <v>-0.15542010962963104</v>
      </c>
      <c r="DF202" s="79">
        <v>1.7605528701096773E-3</v>
      </c>
      <c r="DG202" s="79">
        <v>-0.52847009897232056</v>
      </c>
      <c r="DH202" s="79">
        <v>-8.0958031117916107E-2</v>
      </c>
      <c r="DI202" s="79">
        <v>0.45112311840057373</v>
      </c>
      <c r="DJ202" s="79">
        <v>0.57832777500152588</v>
      </c>
      <c r="DK202" s="79">
        <v>0.87938487529754639</v>
      </c>
      <c r="DL202" s="79">
        <v>0.52185535430908203</v>
      </c>
      <c r="DM202" s="79">
        <v>8.1029586493968964E-2</v>
      </c>
      <c r="DN202" s="79">
        <v>0.65925949811935425</v>
      </c>
      <c r="DO202" s="79">
        <v>0.71124887466430664</v>
      </c>
      <c r="DP202" s="79">
        <v>2.0802807807922363</v>
      </c>
      <c r="DQ202" s="79">
        <v>1.4335627555847168</v>
      </c>
      <c r="DR202" s="79">
        <v>1.6314691305160522</v>
      </c>
      <c r="DS202" s="79">
        <v>1.6993358135223389</v>
      </c>
      <c r="DT202" s="79">
        <v>2.3921346664428711</v>
      </c>
      <c r="DU202" s="79">
        <v>1.6583839654922485</v>
      </c>
      <c r="DV202" s="79">
        <v>-0.11778543144464493</v>
      </c>
      <c r="DW202" s="79">
        <v>4.2165759950876236E-2</v>
      </c>
      <c r="DX202" s="79">
        <v>-6.2849849462509155E-2</v>
      </c>
      <c r="DY202" s="79">
        <v>-0.43747329711914063</v>
      </c>
      <c r="DZ202" s="79">
        <v>-0.3311341404914856</v>
      </c>
      <c r="EA202" s="79">
        <v>-0.35079887509346008</v>
      </c>
      <c r="EB202" s="79">
        <v>-0.27332699298858643</v>
      </c>
      <c r="EC202" s="79">
        <v>0.22231774032115936</v>
      </c>
      <c r="ED202" s="79">
        <v>0.40169242024421692</v>
      </c>
      <c r="EE202" s="79">
        <v>-0.10358878970146179</v>
      </c>
      <c r="EF202" s="79">
        <v>0.31807476282119751</v>
      </c>
      <c r="EG202" s="79">
        <v>0.89706206321716309</v>
      </c>
      <c r="EH202" s="79">
        <v>1.0999577045440674</v>
      </c>
      <c r="EI202" s="79">
        <v>1.4138264656066895</v>
      </c>
      <c r="EJ202" s="79">
        <v>1.0675488710403442</v>
      </c>
      <c r="EK202" s="79">
        <v>0.68993949890136719</v>
      </c>
      <c r="EL202" s="79">
        <v>1.2726900577545166</v>
      </c>
      <c r="EM202" s="79">
        <v>1.3768143653869629</v>
      </c>
      <c r="EN202" s="79">
        <v>2.7687447071075439</v>
      </c>
      <c r="EO202" s="79">
        <v>2.187769889831543</v>
      </c>
      <c r="EP202" s="79">
        <v>2.4386715888977051</v>
      </c>
      <c r="EQ202" s="79">
        <v>2.5299994945526123</v>
      </c>
      <c r="ER202" s="79">
        <v>3.2785665988922119</v>
      </c>
      <c r="ES202" s="79">
        <v>2.3940706253051758</v>
      </c>
      <c r="ET202" s="79">
        <v>0.64649856090545654</v>
      </c>
      <c r="EU202" s="79">
        <v>0.71867799758911133</v>
      </c>
      <c r="EV202" s="79">
        <v>0.55254411697387695</v>
      </c>
      <c r="EW202" s="79">
        <v>70.789649963378906</v>
      </c>
      <c r="EX202" s="79">
        <v>66.689712524414063</v>
      </c>
      <c r="EY202" s="79">
        <v>65.358100891113281</v>
      </c>
      <c r="EZ202" s="79">
        <v>64.230339050292969</v>
      </c>
      <c r="FA202" s="79">
        <v>63.932315826416016</v>
      </c>
      <c r="FB202" s="79">
        <v>63.406040191650391</v>
      </c>
      <c r="FC202" s="79">
        <v>62.384552001953125</v>
      </c>
      <c r="FD202" s="79">
        <v>62.791851043701172</v>
      </c>
      <c r="FE202" s="79">
        <v>67.040199279785156</v>
      </c>
      <c r="FF202" s="79">
        <v>71.372703552246094</v>
      </c>
      <c r="FG202" s="79">
        <v>76.217636108398438</v>
      </c>
      <c r="FH202" s="79">
        <v>80.508460998535156</v>
      </c>
      <c r="FI202" s="79">
        <v>84.457191467285156</v>
      </c>
      <c r="FJ202" s="79">
        <v>88.706626892089844</v>
      </c>
      <c r="FK202" s="79">
        <v>91.295417785644531</v>
      </c>
      <c r="FL202" s="79">
        <v>92.892204284667969</v>
      </c>
      <c r="FM202" s="79">
        <v>93.466102600097656</v>
      </c>
      <c r="FN202" s="79">
        <v>92.697799682617188</v>
      </c>
      <c r="FO202" s="79">
        <v>91.440658569335938</v>
      </c>
      <c r="FP202" s="79">
        <v>88.992362976074219</v>
      </c>
      <c r="FQ202" s="79">
        <v>84.144599914550781</v>
      </c>
      <c r="FR202" s="79">
        <v>78.742233276367188</v>
      </c>
      <c r="FS202" s="79">
        <v>75.228836059570313</v>
      </c>
      <c r="FT202" s="79">
        <v>72.811935424804688</v>
      </c>
      <c r="FU202" s="79">
        <v>0.34052857756614685</v>
      </c>
      <c r="FV202" s="79">
        <v>0.63575983047485352</v>
      </c>
      <c r="FW202" s="79">
        <v>0.31367862224578857</v>
      </c>
      <c r="FX202" s="79">
        <v>4424</v>
      </c>
      <c r="FY202" s="79">
        <v>1</v>
      </c>
      <c r="FZ202" s="41"/>
      <c r="GA202" s="34"/>
      <c r="GB202" s="34"/>
    </row>
    <row r="203" spans="1:184" x14ac:dyDescent="0.25">
      <c r="A203" t="s">
        <v>186</v>
      </c>
      <c r="B203" t="s">
        <v>236</v>
      </c>
      <c r="C203" t="s">
        <v>2</v>
      </c>
      <c r="D203" t="s">
        <v>203</v>
      </c>
      <c r="E203" t="s">
        <v>208</v>
      </c>
      <c r="F203" t="s">
        <v>178</v>
      </c>
      <c r="G203" t="s">
        <v>1</v>
      </c>
      <c r="H203" s="79">
        <v>24106</v>
      </c>
      <c r="I203" s="79">
        <v>8.5442409515380859</v>
      </c>
      <c r="J203" s="79">
        <v>7.2902417182922363</v>
      </c>
      <c r="K203" s="79">
        <v>6.655125617980957</v>
      </c>
      <c r="L203" s="79">
        <v>6.3874197006225586</v>
      </c>
      <c r="M203" s="79">
        <v>6.2801003456115723</v>
      </c>
      <c r="N203" s="79">
        <v>6.7089676856994629</v>
      </c>
      <c r="O203" s="79">
        <v>7.5381269454956055</v>
      </c>
      <c r="P203" s="79">
        <v>8.575343132019043</v>
      </c>
      <c r="Q203" s="79">
        <v>8.9824705123901367</v>
      </c>
      <c r="R203" s="79">
        <v>8.6851263046264648</v>
      </c>
      <c r="S203" s="79">
        <v>8.3664169311523438</v>
      </c>
      <c r="T203" s="79">
        <v>8.7634210586547852</v>
      </c>
      <c r="U203" s="79">
        <v>8.9713687896728516</v>
      </c>
      <c r="V203" s="79">
        <v>9.5125455856323242</v>
      </c>
      <c r="W203" s="79">
        <v>9.6581516265869141</v>
      </c>
      <c r="X203" s="79">
        <v>10.424917221069336</v>
      </c>
      <c r="Y203" s="79">
        <v>11.601008415222168</v>
      </c>
      <c r="Z203" s="79">
        <v>12.927958488464355</v>
      </c>
      <c r="AA203" s="79">
        <v>14.302470207214355</v>
      </c>
      <c r="AB203" s="79">
        <v>15.657598495483398</v>
      </c>
      <c r="AC203" s="79">
        <v>16.498289108276367</v>
      </c>
      <c r="AD203" s="79">
        <v>16.4508056640625</v>
      </c>
      <c r="AE203" s="79">
        <v>14.760299682617188</v>
      </c>
      <c r="AF203" s="79">
        <v>12.267251014709473</v>
      </c>
      <c r="AG203" s="79">
        <v>-1.6382259130477905</v>
      </c>
      <c r="AH203" s="79">
        <v>-1.5566474199295044</v>
      </c>
      <c r="AI203" s="79">
        <v>-1.4493125677108765</v>
      </c>
      <c r="AJ203" s="79">
        <v>-1.0748296976089478</v>
      </c>
      <c r="AK203" s="79">
        <v>-0.84442383050918579</v>
      </c>
      <c r="AL203" s="79">
        <v>-0.62665820121765137</v>
      </c>
      <c r="AM203" s="79">
        <v>-0.49733826518058777</v>
      </c>
      <c r="AN203" s="79">
        <v>-0.52367109060287476</v>
      </c>
      <c r="AO203" s="79">
        <v>-0.41549378633499146</v>
      </c>
      <c r="AP203" s="79">
        <v>-0.43214201927185059</v>
      </c>
      <c r="AQ203" s="79">
        <v>-0.3879883885383606</v>
      </c>
      <c r="AR203" s="79">
        <v>-0.23283983767032623</v>
      </c>
      <c r="AS203" s="79">
        <v>-0.58164685964584351</v>
      </c>
      <c r="AT203" s="79">
        <v>-0.1820400208234787</v>
      </c>
      <c r="AU203" s="79">
        <v>-0.52226006984710693</v>
      </c>
      <c r="AV203" s="79">
        <v>-1.8343152478337288E-2</v>
      </c>
      <c r="AW203" s="79">
        <v>-0.35432451963424683</v>
      </c>
      <c r="AX203" s="79">
        <v>-0.58523589372634888</v>
      </c>
      <c r="AY203" s="79">
        <v>-0.74179995059967041</v>
      </c>
      <c r="AZ203" s="79">
        <v>-0.13316534459590912</v>
      </c>
      <c r="BA203" s="79">
        <v>-0.59753966331481934</v>
      </c>
      <c r="BB203" s="79">
        <v>-1.9667822122573853</v>
      </c>
      <c r="BC203" s="79">
        <v>-1.8427773714065552</v>
      </c>
      <c r="BD203" s="79">
        <v>-1.4271984100341797</v>
      </c>
      <c r="BE203" s="79">
        <v>-1.339301586151123</v>
      </c>
      <c r="BF203" s="79">
        <v>-1.2846986055374146</v>
      </c>
      <c r="BG203" s="79">
        <v>-1.1975605487823486</v>
      </c>
      <c r="BH203" s="79">
        <v>-0.86073762178421021</v>
      </c>
      <c r="BI203" s="79">
        <v>-0.65553414821624756</v>
      </c>
      <c r="BJ203" s="79">
        <v>-0.44088670611381531</v>
      </c>
      <c r="BK203" s="79">
        <v>-0.30728903412818909</v>
      </c>
      <c r="BL203" s="79">
        <v>-0.31408059597015381</v>
      </c>
      <c r="BM203" s="79">
        <v>-0.19149807095527649</v>
      </c>
      <c r="BN203" s="79">
        <v>-0.17807918787002563</v>
      </c>
      <c r="BO203" s="79">
        <v>-0.1454663872718811</v>
      </c>
      <c r="BP203" s="79">
        <v>2.1076107397675514E-2</v>
      </c>
      <c r="BQ203" s="79">
        <v>-0.31117627024650574</v>
      </c>
      <c r="BR203" s="79">
        <v>0.10890687257051468</v>
      </c>
      <c r="BS203" s="79">
        <v>-0.20651103556156158</v>
      </c>
      <c r="BT203" s="79">
        <v>0.32905054092407227</v>
      </c>
      <c r="BU203" s="79">
        <v>1.2910017743706703E-2</v>
      </c>
      <c r="BV203" s="79">
        <v>-0.1689239889383316</v>
      </c>
      <c r="BW203" s="79">
        <v>-0.30375015735626221</v>
      </c>
      <c r="BX203" s="79">
        <v>0.3012315034866333</v>
      </c>
      <c r="BY203" s="79">
        <v>-0.18676239252090454</v>
      </c>
      <c r="BZ203" s="79">
        <v>-1.5258734226226807</v>
      </c>
      <c r="CA203" s="79">
        <v>-1.4169635772705078</v>
      </c>
      <c r="CB203" s="79">
        <v>-1.0512238740921021</v>
      </c>
      <c r="CC203" s="79">
        <v>-1.1322675943374634</v>
      </c>
      <c r="CD203" s="79">
        <v>-1.0963478088378906</v>
      </c>
      <c r="CE203" s="79">
        <v>-1.0231977701187134</v>
      </c>
      <c r="CF203" s="79">
        <v>-0.71245807409286499</v>
      </c>
      <c r="CG203" s="79">
        <v>-0.52470976114273071</v>
      </c>
      <c r="CH203" s="79">
        <v>-0.3122219443321228</v>
      </c>
      <c r="CI203" s="79">
        <v>-0.17566153407096863</v>
      </c>
      <c r="CJ203" s="79">
        <v>-0.16891881823539734</v>
      </c>
      <c r="CK203" s="79">
        <v>-3.635932132601738E-2</v>
      </c>
      <c r="CL203" s="79">
        <v>-2.1160487085580826E-3</v>
      </c>
      <c r="CM203" s="79">
        <v>2.2503621876239777E-2</v>
      </c>
      <c r="CN203" s="79">
        <v>0.19693751633167267</v>
      </c>
      <c r="CO203" s="79">
        <v>-0.12384916841983795</v>
      </c>
      <c r="CP203" s="79">
        <v>0.31041580438613892</v>
      </c>
      <c r="CQ203" s="79">
        <v>1.2175794690847397E-2</v>
      </c>
      <c r="CR203" s="79">
        <v>0.56965434551239014</v>
      </c>
      <c r="CS203" s="79">
        <v>0.26725554466247559</v>
      </c>
      <c r="CT203" s="79">
        <v>0.11941235512495041</v>
      </c>
      <c r="CU203" s="79">
        <v>-3.5822295467369258E-4</v>
      </c>
      <c r="CV203" s="79">
        <v>0.60209345817565918</v>
      </c>
      <c r="CW203" s="79">
        <v>9.7740702331066132E-2</v>
      </c>
      <c r="CX203" s="79">
        <v>-1.2205013036727905</v>
      </c>
      <c r="CY203" s="79">
        <v>-1.1220462322235107</v>
      </c>
      <c r="CZ203" s="79">
        <v>-0.79082506895065308</v>
      </c>
      <c r="DA203" s="79">
        <v>-0.92523354291915894</v>
      </c>
      <c r="DB203" s="79">
        <v>-0.90799695253372192</v>
      </c>
      <c r="DC203" s="79">
        <v>-0.8488350510597229</v>
      </c>
      <c r="DD203" s="79">
        <v>-0.56417852640151978</v>
      </c>
      <c r="DE203" s="79">
        <v>-0.39388537406921387</v>
      </c>
      <c r="DF203" s="79">
        <v>-0.1835571825504303</v>
      </c>
      <c r="DG203" s="79">
        <v>-4.4034026563167572E-2</v>
      </c>
      <c r="DH203" s="79">
        <v>-2.3757055401802063E-2</v>
      </c>
      <c r="DI203" s="79">
        <v>0.11877942830324173</v>
      </c>
      <c r="DJ203" s="79">
        <v>0.17384709417819977</v>
      </c>
      <c r="DK203" s="79">
        <v>0.19047363102436066</v>
      </c>
      <c r="DL203" s="79">
        <v>0.37279891967773438</v>
      </c>
      <c r="DM203" s="79">
        <v>6.3477940857410431E-2</v>
      </c>
      <c r="DN203" s="79">
        <v>0.51192474365234375</v>
      </c>
      <c r="DO203" s="79">
        <v>0.23086261749267578</v>
      </c>
      <c r="DP203" s="79">
        <v>0.81025815010070801</v>
      </c>
      <c r="DQ203" s="79">
        <v>0.52160108089447021</v>
      </c>
      <c r="DR203" s="79">
        <v>0.40774869918823242</v>
      </c>
      <c r="DS203" s="79">
        <v>0.30303370952606201</v>
      </c>
      <c r="DT203" s="79">
        <v>0.90295541286468506</v>
      </c>
      <c r="DU203" s="79">
        <v>0.38224378228187561</v>
      </c>
      <c r="DV203" s="79">
        <v>-0.91512918472290039</v>
      </c>
      <c r="DW203" s="79">
        <v>-0.82712888717651367</v>
      </c>
      <c r="DX203" s="79">
        <v>-0.5304262638092041</v>
      </c>
      <c r="DY203" s="79">
        <v>-0.62630933523178101</v>
      </c>
      <c r="DZ203" s="79">
        <v>-0.63604825735092163</v>
      </c>
      <c r="EA203" s="79">
        <v>-0.59708297252655029</v>
      </c>
      <c r="EB203" s="79">
        <v>-0.35008639097213745</v>
      </c>
      <c r="EC203" s="79">
        <v>-0.20499572157859802</v>
      </c>
      <c r="ED203" s="79">
        <v>2.2143064998090267E-3</v>
      </c>
      <c r="EE203" s="79">
        <v>0.14601518213748932</v>
      </c>
      <c r="EF203" s="79">
        <v>0.18583346903324127</v>
      </c>
      <c r="EG203" s="79">
        <v>0.3427751362323761</v>
      </c>
      <c r="EH203" s="79">
        <v>0.42790991067886353</v>
      </c>
      <c r="EI203" s="79">
        <v>0.43299564719200134</v>
      </c>
      <c r="EJ203" s="79">
        <v>0.62671488523483276</v>
      </c>
      <c r="EK203" s="79">
        <v>0.3339485228061676</v>
      </c>
      <c r="EL203" s="79">
        <v>0.80287164449691772</v>
      </c>
      <c r="EM203" s="79">
        <v>0.54661166667938232</v>
      </c>
      <c r="EN203" s="79">
        <v>1.1576519012451172</v>
      </c>
      <c r="EO203" s="79">
        <v>0.888835608959198</v>
      </c>
      <c r="EP203" s="79">
        <v>0.82406055927276611</v>
      </c>
      <c r="EQ203" s="79">
        <v>0.74108350276947021</v>
      </c>
      <c r="ER203" s="79">
        <v>1.3373522758483887</v>
      </c>
      <c r="ES203" s="79">
        <v>0.79302108287811279</v>
      </c>
      <c r="ET203" s="79">
        <v>-0.47422036528587341</v>
      </c>
      <c r="EU203" s="79">
        <v>-0.4013151228427887</v>
      </c>
      <c r="EV203" s="79">
        <v>-0.15445174276828766</v>
      </c>
      <c r="EW203" s="79">
        <v>67.284675598144531</v>
      </c>
      <c r="EX203" s="79">
        <v>63.059371948242188</v>
      </c>
      <c r="EY203" s="79">
        <v>61.993373870849609</v>
      </c>
      <c r="EZ203" s="79">
        <v>60.987957000732422</v>
      </c>
      <c r="FA203" s="79">
        <v>60.994136810302734</v>
      </c>
      <c r="FB203" s="79">
        <v>60.436969757080078</v>
      </c>
      <c r="FC203" s="79">
        <v>59.521648406982422</v>
      </c>
      <c r="FD203" s="79">
        <v>60.590175628662109</v>
      </c>
      <c r="FE203" s="79">
        <v>64.756690979003906</v>
      </c>
      <c r="FF203" s="79">
        <v>68.419120788574219</v>
      </c>
      <c r="FG203" s="79">
        <v>72.666725158691406</v>
      </c>
      <c r="FH203" s="79">
        <v>76.591339111328125</v>
      </c>
      <c r="FI203" s="79">
        <v>81.194656372070313</v>
      </c>
      <c r="FJ203" s="79">
        <v>85.591423034667969</v>
      </c>
      <c r="FK203" s="79">
        <v>87.905433654785156</v>
      </c>
      <c r="FL203" s="79">
        <v>89.048194885253906</v>
      </c>
      <c r="FM203" s="79">
        <v>89.786354064941406</v>
      </c>
      <c r="FN203" s="79">
        <v>88.531837463378906</v>
      </c>
      <c r="FO203" s="79">
        <v>86.868736267089844</v>
      </c>
      <c r="FP203" s="79">
        <v>84.203697204589844</v>
      </c>
      <c r="FQ203" s="79">
        <v>79.319694519042969</v>
      </c>
      <c r="FR203" s="79">
        <v>74.31451416015625</v>
      </c>
      <c r="FS203" s="79">
        <v>71.109596252441406</v>
      </c>
      <c r="FT203" s="79">
        <v>68.773040771484375</v>
      </c>
      <c r="FU203" s="79">
        <v>0.14776957035064697</v>
      </c>
      <c r="FV203" s="79">
        <v>0.31174969673156738</v>
      </c>
      <c r="FW203" s="79">
        <v>0.13689897954463959</v>
      </c>
      <c r="FX203" s="79">
        <v>3553</v>
      </c>
      <c r="FY203" s="79">
        <v>1</v>
      </c>
      <c r="FZ203" s="41"/>
      <c r="GA203" s="34"/>
      <c r="GB203" s="34"/>
    </row>
    <row r="204" spans="1:184" x14ac:dyDescent="0.25">
      <c r="A204" t="s">
        <v>186</v>
      </c>
      <c r="B204" t="s">
        <v>236</v>
      </c>
      <c r="C204" t="s">
        <v>2</v>
      </c>
      <c r="D204" t="s">
        <v>203</v>
      </c>
      <c r="E204" t="s">
        <v>208</v>
      </c>
      <c r="F204" t="s">
        <v>179</v>
      </c>
      <c r="G204" t="s">
        <v>1</v>
      </c>
      <c r="H204" s="79">
        <v>1069</v>
      </c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79"/>
      <c r="CB204" s="79"/>
      <c r="CC204" s="79"/>
      <c r="CD204" s="79"/>
      <c r="CE204" s="79"/>
      <c r="CF204" s="79"/>
      <c r="CG204" s="79"/>
      <c r="CH204" s="79"/>
      <c r="CI204" s="79"/>
      <c r="CJ204" s="79"/>
      <c r="CK204" s="79"/>
      <c r="CL204" s="79"/>
      <c r="CM204" s="79"/>
      <c r="CN204" s="79"/>
      <c r="CO204" s="79"/>
      <c r="CP204" s="79"/>
      <c r="CQ204" s="79"/>
      <c r="CR204" s="79"/>
      <c r="CS204" s="79"/>
      <c r="CT204" s="79"/>
      <c r="CU204" s="79"/>
      <c r="CV204" s="79"/>
      <c r="CW204" s="79"/>
      <c r="CX204" s="79"/>
      <c r="CY204" s="79"/>
      <c r="CZ204" s="79"/>
      <c r="DA204" s="79"/>
      <c r="DB204" s="79"/>
      <c r="DC204" s="79"/>
      <c r="DD204" s="79"/>
      <c r="DE204" s="79"/>
      <c r="DF204" s="79"/>
      <c r="DG204" s="79"/>
      <c r="DH204" s="79"/>
      <c r="DI204" s="79"/>
      <c r="DJ204" s="79"/>
      <c r="DK204" s="79"/>
      <c r="DL204" s="79"/>
      <c r="DM204" s="79"/>
      <c r="DN204" s="79"/>
      <c r="DO204" s="79"/>
      <c r="DP204" s="79"/>
      <c r="DQ204" s="79"/>
      <c r="DR204" s="79"/>
      <c r="DS204" s="79"/>
      <c r="DT204" s="79"/>
      <c r="DU204" s="79"/>
      <c r="DV204" s="79"/>
      <c r="DW204" s="79"/>
      <c r="DX204" s="79"/>
      <c r="DY204" s="79"/>
      <c r="DZ204" s="79"/>
      <c r="EA204" s="79"/>
      <c r="EB204" s="79"/>
      <c r="EC204" s="79"/>
      <c r="ED204" s="79"/>
      <c r="EE204" s="79"/>
      <c r="EF204" s="79"/>
      <c r="EG204" s="79"/>
      <c r="EH204" s="79"/>
      <c r="EI204" s="79"/>
      <c r="EJ204" s="79"/>
      <c r="EK204" s="79"/>
      <c r="EL204" s="79"/>
      <c r="EM204" s="79"/>
      <c r="EN204" s="79"/>
      <c r="EO204" s="79"/>
      <c r="EP204" s="79"/>
      <c r="EQ204" s="79"/>
      <c r="ER204" s="79"/>
      <c r="ES204" s="79"/>
      <c r="ET204" s="79"/>
      <c r="EU204" s="79"/>
      <c r="EV204" s="79"/>
      <c r="EW204" s="79"/>
      <c r="EX204" s="79"/>
      <c r="EY204" s="79"/>
      <c r="EZ204" s="79"/>
      <c r="FA204" s="79"/>
      <c r="FB204" s="79"/>
      <c r="FC204" s="79"/>
      <c r="FD204" s="79"/>
      <c r="FE204" s="79"/>
      <c r="FF204" s="79"/>
      <c r="FG204" s="79"/>
      <c r="FH204" s="79"/>
      <c r="FI204" s="79"/>
      <c r="FJ204" s="79"/>
      <c r="FK204" s="79"/>
      <c r="FL204" s="79"/>
      <c r="FM204" s="79"/>
      <c r="FN204" s="79"/>
      <c r="FO204" s="79"/>
      <c r="FP204" s="79"/>
      <c r="FQ204" s="79"/>
      <c r="FR204" s="79"/>
      <c r="FS204" s="79"/>
      <c r="FT204" s="79"/>
      <c r="FU204" s="79"/>
      <c r="FV204" s="79"/>
      <c r="FW204" s="79"/>
      <c r="FX204" s="79">
        <v>53</v>
      </c>
      <c r="FY204" s="79">
        <v>0</v>
      </c>
      <c r="FZ204" s="41"/>
      <c r="GA204" s="34"/>
      <c r="GB204" s="34"/>
    </row>
    <row r="205" spans="1:184" x14ac:dyDescent="0.25">
      <c r="A205" t="s">
        <v>186</v>
      </c>
      <c r="B205" t="s">
        <v>236</v>
      </c>
      <c r="C205" t="s">
        <v>2</v>
      </c>
      <c r="D205" t="s">
        <v>203</v>
      </c>
      <c r="E205" t="s">
        <v>208</v>
      </c>
      <c r="F205" t="s">
        <v>180</v>
      </c>
      <c r="G205" t="s">
        <v>1</v>
      </c>
      <c r="H205" s="79">
        <v>549</v>
      </c>
      <c r="I205" s="79">
        <v>0.25388222932815552</v>
      </c>
      <c r="J205" s="79">
        <v>0.20718030631542206</v>
      </c>
      <c r="K205" s="79">
        <v>0.17652207612991333</v>
      </c>
      <c r="L205" s="79">
        <v>0.15816818177700043</v>
      </c>
      <c r="M205" s="79">
        <v>0.14457951486110687</v>
      </c>
      <c r="N205" s="79">
        <v>0.12905636429786682</v>
      </c>
      <c r="O205" s="79">
        <v>0.18440419435501099</v>
      </c>
      <c r="P205" s="79">
        <v>0.19856798648834229</v>
      </c>
      <c r="Q205" s="79">
        <v>0.30847877264022827</v>
      </c>
      <c r="R205" s="79">
        <v>0.23992860317230225</v>
      </c>
      <c r="S205" s="79">
        <v>0.29449248313903809</v>
      </c>
      <c r="T205" s="79">
        <v>0.33420813083648682</v>
      </c>
      <c r="U205" s="79">
        <v>0.23012875020503998</v>
      </c>
      <c r="V205" s="79">
        <v>0.23098596930503845</v>
      </c>
      <c r="W205" s="79">
        <v>0.26271840929985046</v>
      </c>
      <c r="X205" s="79">
        <v>0.29982894659042358</v>
      </c>
      <c r="Y205" s="79">
        <v>0.34675481915473938</v>
      </c>
      <c r="Z205" s="79">
        <v>0.40021470189094543</v>
      </c>
      <c r="AA205" s="79">
        <v>0.37233132123947144</v>
      </c>
      <c r="AB205" s="79">
        <v>0.35987821221351624</v>
      </c>
      <c r="AC205" s="79">
        <v>0.38625746965408325</v>
      </c>
      <c r="AD205" s="79">
        <v>0.36765223741531372</v>
      </c>
      <c r="AE205" s="79">
        <v>0.32188943028450012</v>
      </c>
      <c r="AF205" s="79">
        <v>0.27489146590232849</v>
      </c>
      <c r="AG205" s="79">
        <v>-2.3526770994067192E-2</v>
      </c>
      <c r="AH205" s="79">
        <v>-1.406337134540081E-2</v>
      </c>
      <c r="AI205" s="79">
        <v>-2.2510427981615067E-2</v>
      </c>
      <c r="AJ205" s="79">
        <v>-3.6957506090402603E-2</v>
      </c>
      <c r="AK205" s="79">
        <v>-6.9147616624832153E-2</v>
      </c>
      <c r="AL205" s="79">
        <v>-8.6327195167541504E-2</v>
      </c>
      <c r="AM205" s="79">
        <v>-6.450323760509491E-2</v>
      </c>
      <c r="AN205" s="79">
        <v>-0.138387531042099</v>
      </c>
      <c r="AO205" s="79">
        <v>-6.9099501706659794E-3</v>
      </c>
      <c r="AP205" s="79">
        <v>-0.10154486447572708</v>
      </c>
      <c r="AQ205" s="79">
        <v>-4.3213248252868652E-2</v>
      </c>
      <c r="AR205" s="79">
        <v>6.0230959206819534E-2</v>
      </c>
      <c r="AS205" s="79">
        <v>-3.480520099401474E-2</v>
      </c>
      <c r="AT205" s="79">
        <v>-7.2925180196762085E-2</v>
      </c>
      <c r="AU205" s="79">
        <v>-9.0080782771110535E-2</v>
      </c>
      <c r="AV205" s="79">
        <v>-5.2636276930570602E-2</v>
      </c>
      <c r="AW205" s="79">
        <v>-1.7622947692871094E-2</v>
      </c>
      <c r="AX205" s="79">
        <v>5.3615696728229523E-2</v>
      </c>
      <c r="AY205" s="79">
        <v>1.9214989617466927E-2</v>
      </c>
      <c r="AZ205" s="79">
        <v>-1.2043151073157787E-2</v>
      </c>
      <c r="BA205" s="79">
        <v>-0.1281878799200058</v>
      </c>
      <c r="BB205" s="79">
        <v>-9.5504961907863617E-2</v>
      </c>
      <c r="BC205" s="79">
        <v>-4.2209062725305557E-2</v>
      </c>
      <c r="BD205" s="79">
        <v>-3.7516474723815918E-2</v>
      </c>
      <c r="BE205" s="79">
        <v>1.5781838446855545E-2</v>
      </c>
      <c r="BF205" s="79">
        <v>1.7860431224107742E-2</v>
      </c>
      <c r="BG205" s="79">
        <v>4.4629811309278011E-3</v>
      </c>
      <c r="BH205" s="79">
        <v>-1.5259599313139915E-2</v>
      </c>
      <c r="BI205" s="79">
        <v>-4.0564469993114471E-2</v>
      </c>
      <c r="BJ205" s="79">
        <v>-5.816417932510376E-2</v>
      </c>
      <c r="BK205" s="79">
        <v>-2.7412053197622299E-2</v>
      </c>
      <c r="BL205" s="79">
        <v>-8.1554435193538666E-2</v>
      </c>
      <c r="BM205" s="79">
        <v>4.8686027526855469E-2</v>
      </c>
      <c r="BN205" s="79">
        <v>-3.4101385623216629E-2</v>
      </c>
      <c r="BO205" s="79">
        <v>2.0053833723068237E-2</v>
      </c>
      <c r="BP205" s="79">
        <v>0.12175191938877106</v>
      </c>
      <c r="BQ205" s="79">
        <v>1.1202314868569374E-2</v>
      </c>
      <c r="BR205" s="79">
        <v>-2.365989051759243E-2</v>
      </c>
      <c r="BS205" s="79">
        <v>-1.6793930903077126E-2</v>
      </c>
      <c r="BT205" s="79">
        <v>2.55909264087677E-2</v>
      </c>
      <c r="BU205" s="79">
        <v>7.5600951910018921E-2</v>
      </c>
      <c r="BV205" s="79">
        <v>0.12008921802043915</v>
      </c>
      <c r="BW205" s="79">
        <v>7.6312929391860962E-2</v>
      </c>
      <c r="BX205" s="79">
        <v>4.6293385326862335E-2</v>
      </c>
      <c r="BY205" s="79">
        <v>-4.6676404774188995E-2</v>
      </c>
      <c r="BZ205" s="79">
        <v>-2.5647824630141258E-2</v>
      </c>
      <c r="CA205" s="79">
        <v>1.6966471448540688E-2</v>
      </c>
      <c r="CB205" s="79">
        <v>9.7217485308647156E-3</v>
      </c>
      <c r="CC205" s="79">
        <v>4.3006863445043564E-2</v>
      </c>
      <c r="CD205" s="79">
        <v>3.9970759302377701E-2</v>
      </c>
      <c r="CE205" s="79">
        <v>2.3144682869315147E-2</v>
      </c>
      <c r="CF205" s="79">
        <v>-2.3169469204731286E-4</v>
      </c>
      <c r="CG205" s="79">
        <v>-2.0767869427800179E-2</v>
      </c>
      <c r="CH205" s="79">
        <v>-3.8658563047647476E-2</v>
      </c>
      <c r="CI205" s="79">
        <v>-1.7228113720193505E-3</v>
      </c>
      <c r="CJ205" s="79">
        <v>-4.2192008346319199E-2</v>
      </c>
      <c r="CK205" s="79">
        <v>8.7191633880138397E-2</v>
      </c>
      <c r="CL205" s="79">
        <v>1.2609764933586121E-2</v>
      </c>
      <c r="CM205" s="79">
        <v>6.387241929769516E-2</v>
      </c>
      <c r="CN205" s="79">
        <v>0.16436114907264709</v>
      </c>
      <c r="CO205" s="79">
        <v>4.3066978454589844E-2</v>
      </c>
      <c r="CP205" s="79">
        <v>1.0461097583174706E-2</v>
      </c>
      <c r="CQ205" s="79">
        <v>3.3964317291975021E-2</v>
      </c>
      <c r="CR205" s="79">
        <v>7.9770848155021667E-2</v>
      </c>
      <c r="CS205" s="79">
        <v>0.14016753435134888</v>
      </c>
      <c r="CT205" s="79">
        <v>0.16612857580184937</v>
      </c>
      <c r="CU205" s="79">
        <v>0.11585879325866699</v>
      </c>
      <c r="CV205" s="79">
        <v>8.6697094142436981E-2</v>
      </c>
      <c r="CW205" s="79">
        <v>9.7781969234347343E-3</v>
      </c>
      <c r="CX205" s="79">
        <v>2.2735016420483589E-2</v>
      </c>
      <c r="CY205" s="79">
        <v>5.7951267808675766E-2</v>
      </c>
      <c r="CZ205" s="79">
        <v>4.2438797652721405E-2</v>
      </c>
      <c r="DA205" s="79">
        <v>7.0231884717941284E-2</v>
      </c>
      <c r="DB205" s="79">
        <v>6.2081087380647659E-2</v>
      </c>
      <c r="DC205" s="79">
        <v>4.1826386004686356E-2</v>
      </c>
      <c r="DD205" s="79">
        <v>1.4796209521591663E-2</v>
      </c>
      <c r="DE205" s="79">
        <v>-9.7126944456249475E-4</v>
      </c>
      <c r="DF205" s="79">
        <v>-1.9152944907546043E-2</v>
      </c>
      <c r="DG205" s="79">
        <v>2.3966429755091667E-2</v>
      </c>
      <c r="DH205" s="79">
        <v>-2.8295814990997314E-3</v>
      </c>
      <c r="DI205" s="79">
        <v>0.12569724023342133</v>
      </c>
      <c r="DJ205" s="79">
        <v>5.932091549038887E-2</v>
      </c>
      <c r="DK205" s="79">
        <v>0.10769100487232208</v>
      </c>
      <c r="DL205" s="79">
        <v>0.20697037875652313</v>
      </c>
      <c r="DM205" s="79">
        <v>7.4931643903255463E-2</v>
      </c>
      <c r="DN205" s="79">
        <v>4.458208754658699E-2</v>
      </c>
      <c r="DO205" s="79">
        <v>8.4722563624382019E-2</v>
      </c>
      <c r="DP205" s="79">
        <v>0.13395076990127563</v>
      </c>
      <c r="DQ205" s="79">
        <v>0.20473411679267883</v>
      </c>
      <c r="DR205" s="79">
        <v>0.21216793358325958</v>
      </c>
      <c r="DS205" s="79">
        <v>0.15540465712547302</v>
      </c>
      <c r="DT205" s="79">
        <v>0.12710079550743103</v>
      </c>
      <c r="DU205" s="79">
        <v>6.6232800483703613E-2</v>
      </c>
      <c r="DV205" s="79">
        <v>7.1117855608463287E-2</v>
      </c>
      <c r="DW205" s="79">
        <v>9.8936066031455994E-2</v>
      </c>
      <c r="DX205" s="79">
        <v>7.5155846774578094E-2</v>
      </c>
      <c r="DY205" s="79">
        <v>0.10954049974679947</v>
      </c>
      <c r="DZ205" s="79">
        <v>9.4004891812801361E-2</v>
      </c>
      <c r="EA205" s="79">
        <v>6.8799793720245361E-2</v>
      </c>
      <c r="EB205" s="79">
        <v>3.6494117230176926E-2</v>
      </c>
      <c r="EC205" s="79">
        <v>2.7611875906586647E-2</v>
      </c>
      <c r="ED205" s="79">
        <v>9.0100690722465515E-3</v>
      </c>
      <c r="EE205" s="79">
        <v>6.1057616025209427E-2</v>
      </c>
      <c r="EF205" s="79">
        <v>5.4003510624170303E-2</v>
      </c>
      <c r="EG205" s="79">
        <v>0.18129321932792664</v>
      </c>
      <c r="EH205" s="79">
        <v>0.12676440179347992</v>
      </c>
      <c r="EI205" s="79">
        <v>0.17095808684825897</v>
      </c>
      <c r="EJ205" s="79">
        <v>0.26849132776260376</v>
      </c>
      <c r="EK205" s="79">
        <v>0.12093915790319443</v>
      </c>
      <c r="EL205" s="79">
        <v>9.3847371637821198E-2</v>
      </c>
      <c r="EM205" s="79">
        <v>0.15800940990447998</v>
      </c>
      <c r="EN205" s="79">
        <v>0.21217797696590424</v>
      </c>
      <c r="EO205" s="79">
        <v>0.29795801639556885</v>
      </c>
      <c r="EP205" s="79">
        <v>0.2786414623260498</v>
      </c>
      <c r="EQ205" s="79">
        <v>0.21250259876251221</v>
      </c>
      <c r="ER205" s="79">
        <v>0.18543733656406403</v>
      </c>
      <c r="ES205" s="79">
        <v>0.14774428308010101</v>
      </c>
      <c r="ET205" s="79">
        <v>0.14097499847412109</v>
      </c>
      <c r="EU205" s="79">
        <v>0.15811160206794739</v>
      </c>
      <c r="EV205" s="79">
        <v>0.12239407002925873</v>
      </c>
      <c r="EW205" s="79">
        <v>56.085041046142578</v>
      </c>
      <c r="EX205" s="79">
        <v>58.106430053710938</v>
      </c>
      <c r="EY205" s="79">
        <v>57.117935180664063</v>
      </c>
      <c r="EZ205" s="79">
        <v>56.889793395996094</v>
      </c>
      <c r="FA205" s="79">
        <v>56.898513793945313</v>
      </c>
      <c r="FB205" s="79">
        <v>55.803451538085938</v>
      </c>
      <c r="FC205" s="79">
        <v>54.831462860107422</v>
      </c>
      <c r="FD205" s="79">
        <v>55</v>
      </c>
      <c r="FE205" s="79">
        <v>56.402080535888672</v>
      </c>
      <c r="FF205" s="79">
        <v>57.560646057128906</v>
      </c>
      <c r="FG205" s="79">
        <v>61.017425537109375</v>
      </c>
      <c r="FH205" s="79">
        <v>63.849605560302734</v>
      </c>
      <c r="FI205" s="79">
        <v>64.678909301757813</v>
      </c>
      <c r="FJ205" s="79">
        <v>68.869026184082031</v>
      </c>
      <c r="FK205" s="79">
        <v>73.138633728027344</v>
      </c>
      <c r="FL205" s="79">
        <v>74.578689575195313</v>
      </c>
      <c r="FM205" s="79">
        <v>71.703712463378906</v>
      </c>
      <c r="FN205" s="79">
        <v>71.658531188964844</v>
      </c>
      <c r="FO205" s="79">
        <v>70.832023620605469</v>
      </c>
      <c r="FP205" s="79">
        <v>67.662094116210938</v>
      </c>
      <c r="FQ205" s="79">
        <v>64.334678649902344</v>
      </c>
      <c r="FR205" s="79">
        <v>60.555130004882813</v>
      </c>
      <c r="FS205" s="79">
        <v>58.008537292480469</v>
      </c>
      <c r="FT205" s="79">
        <v>57.006084442138672</v>
      </c>
      <c r="FU205" s="79">
        <v>3.5152729600667953E-2</v>
      </c>
      <c r="FV205" s="79">
        <v>5.7222325354814529E-2</v>
      </c>
      <c r="FW205" s="79">
        <v>3.2456912100315094E-2</v>
      </c>
      <c r="FX205" s="79">
        <v>103</v>
      </c>
      <c r="FY205" s="79">
        <v>1</v>
      </c>
      <c r="FZ205" s="41"/>
      <c r="GA205" s="34"/>
      <c r="GB205" s="34"/>
    </row>
    <row r="206" spans="1:184" x14ac:dyDescent="0.25">
      <c r="A206" t="s">
        <v>186</v>
      </c>
      <c r="B206" t="s">
        <v>236</v>
      </c>
      <c r="C206" t="s">
        <v>2</v>
      </c>
      <c r="D206" t="s">
        <v>203</v>
      </c>
      <c r="E206" t="s">
        <v>208</v>
      </c>
      <c r="F206" t="s">
        <v>181</v>
      </c>
      <c r="G206" t="s">
        <v>1</v>
      </c>
      <c r="H206" s="79">
        <v>246</v>
      </c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79"/>
      <c r="CB206" s="79"/>
      <c r="CC206" s="79"/>
      <c r="CD206" s="79"/>
      <c r="CE206" s="79"/>
      <c r="CF206" s="79"/>
      <c r="CG206" s="79"/>
      <c r="CH206" s="79"/>
      <c r="CI206" s="79"/>
      <c r="CJ206" s="79"/>
      <c r="CK206" s="79"/>
      <c r="CL206" s="79"/>
      <c r="CM206" s="79"/>
      <c r="CN206" s="79"/>
      <c r="CO206" s="79"/>
      <c r="CP206" s="79"/>
      <c r="CQ206" s="79"/>
      <c r="CR206" s="79"/>
      <c r="CS206" s="79"/>
      <c r="CT206" s="79"/>
      <c r="CU206" s="79"/>
      <c r="CV206" s="79"/>
      <c r="CW206" s="79"/>
      <c r="CX206" s="79"/>
      <c r="CY206" s="79"/>
      <c r="CZ206" s="79"/>
      <c r="DA206" s="79"/>
      <c r="DB206" s="79"/>
      <c r="DC206" s="79"/>
      <c r="DD206" s="79"/>
      <c r="DE206" s="79"/>
      <c r="DF206" s="79"/>
      <c r="DG206" s="79"/>
      <c r="DH206" s="79"/>
      <c r="DI206" s="79"/>
      <c r="DJ206" s="79"/>
      <c r="DK206" s="79"/>
      <c r="DL206" s="79"/>
      <c r="DM206" s="79"/>
      <c r="DN206" s="79"/>
      <c r="DO206" s="79"/>
      <c r="DP206" s="79"/>
      <c r="DQ206" s="79"/>
      <c r="DR206" s="79"/>
      <c r="DS206" s="79"/>
      <c r="DT206" s="79"/>
      <c r="DU206" s="79"/>
      <c r="DV206" s="79"/>
      <c r="DW206" s="79"/>
      <c r="DX206" s="79"/>
      <c r="DY206" s="79"/>
      <c r="DZ206" s="79"/>
      <c r="EA206" s="79"/>
      <c r="EB206" s="79"/>
      <c r="EC206" s="79"/>
      <c r="ED206" s="79"/>
      <c r="EE206" s="79"/>
      <c r="EF206" s="79"/>
      <c r="EG206" s="79"/>
      <c r="EH206" s="79"/>
      <c r="EI206" s="79"/>
      <c r="EJ206" s="79"/>
      <c r="EK206" s="79"/>
      <c r="EL206" s="79"/>
      <c r="EM206" s="79"/>
      <c r="EN206" s="79"/>
      <c r="EO206" s="79"/>
      <c r="EP206" s="79"/>
      <c r="EQ206" s="79"/>
      <c r="ER206" s="79"/>
      <c r="ES206" s="79"/>
      <c r="ET206" s="79"/>
      <c r="EU206" s="79"/>
      <c r="EV206" s="79"/>
      <c r="EW206" s="79"/>
      <c r="EX206" s="79"/>
      <c r="EY206" s="79"/>
      <c r="EZ206" s="79"/>
      <c r="FA206" s="79"/>
      <c r="FB206" s="79"/>
      <c r="FC206" s="79"/>
      <c r="FD206" s="79"/>
      <c r="FE206" s="79"/>
      <c r="FF206" s="79"/>
      <c r="FG206" s="79"/>
      <c r="FH206" s="79"/>
      <c r="FI206" s="79"/>
      <c r="FJ206" s="79"/>
      <c r="FK206" s="79"/>
      <c r="FL206" s="79"/>
      <c r="FM206" s="79"/>
      <c r="FN206" s="79"/>
      <c r="FO206" s="79"/>
      <c r="FP206" s="79"/>
      <c r="FQ206" s="79"/>
      <c r="FR206" s="79"/>
      <c r="FS206" s="79"/>
      <c r="FT206" s="79"/>
      <c r="FU206" s="79"/>
      <c r="FV206" s="79"/>
      <c r="FW206" s="79"/>
      <c r="FX206" s="79">
        <v>10</v>
      </c>
      <c r="FY206" s="79">
        <v>0</v>
      </c>
      <c r="FZ206" s="41"/>
      <c r="GA206" s="34"/>
      <c r="GB206" s="34"/>
    </row>
    <row r="207" spans="1:184" x14ac:dyDescent="0.25">
      <c r="A207" t="s">
        <v>186</v>
      </c>
      <c r="B207" t="s">
        <v>236</v>
      </c>
      <c r="C207" t="s">
        <v>2</v>
      </c>
      <c r="D207" t="s">
        <v>203</v>
      </c>
      <c r="E207" t="s">
        <v>208</v>
      </c>
      <c r="F207" t="s">
        <v>182</v>
      </c>
      <c r="G207" t="s">
        <v>1</v>
      </c>
      <c r="H207" s="79">
        <v>2742</v>
      </c>
      <c r="I207" s="79">
        <v>1.1210448741912842</v>
      </c>
      <c r="J207" s="79">
        <v>0.88993442058563232</v>
      </c>
      <c r="K207" s="79">
        <v>0.83321380615234375</v>
      </c>
      <c r="L207" s="79">
        <v>0.82868248224258423</v>
      </c>
      <c r="M207" s="79">
        <v>0.86999601125717163</v>
      </c>
      <c r="N207" s="79">
        <v>0.97536981105804443</v>
      </c>
      <c r="O207" s="79">
        <v>1.1125177145004272</v>
      </c>
      <c r="P207" s="79">
        <v>1.1608229875564575</v>
      </c>
      <c r="Q207" s="79">
        <v>1.2177766561508179</v>
      </c>
      <c r="R207" s="79">
        <v>1.3190160989761353</v>
      </c>
      <c r="S207" s="79">
        <v>1.3590101003646851</v>
      </c>
      <c r="T207" s="79">
        <v>1.2562503814697266</v>
      </c>
      <c r="U207" s="79">
        <v>1.3676401376724243</v>
      </c>
      <c r="V207" s="79">
        <v>1.4807456731796265</v>
      </c>
      <c r="W207" s="79">
        <v>1.5878980159759521</v>
      </c>
      <c r="X207" s="79">
        <v>1.8234769105911255</v>
      </c>
      <c r="Y207" s="79">
        <v>2.0005803108215332</v>
      </c>
      <c r="Z207" s="79">
        <v>2.1733767986297607</v>
      </c>
      <c r="AA207" s="79">
        <v>2.2346203327178955</v>
      </c>
      <c r="AB207" s="79">
        <v>2.1105301380157471</v>
      </c>
      <c r="AC207" s="79">
        <v>2.1268594264984131</v>
      </c>
      <c r="AD207" s="79">
        <v>1.9896087646484375</v>
      </c>
      <c r="AE207" s="79">
        <v>1.858249306678772</v>
      </c>
      <c r="AF207" s="79">
        <v>1.4696462154388428</v>
      </c>
      <c r="AG207" s="79">
        <v>-0.58329075574874878</v>
      </c>
      <c r="AH207" s="79">
        <v>-0.54564714431762695</v>
      </c>
      <c r="AI207" s="79">
        <v>-0.41978582739830017</v>
      </c>
      <c r="AJ207" s="79">
        <v>-0.34833669662475586</v>
      </c>
      <c r="AK207" s="79">
        <v>-0.20886898040771484</v>
      </c>
      <c r="AL207" s="79">
        <v>-0.19662183523178101</v>
      </c>
      <c r="AM207" s="79">
        <v>-0.1679578572511673</v>
      </c>
      <c r="AN207" s="79">
        <v>-0.3294684886932373</v>
      </c>
      <c r="AO207" s="79">
        <v>-0.16486679017543793</v>
      </c>
      <c r="AP207" s="79">
        <v>-6.5736107528209686E-2</v>
      </c>
      <c r="AQ207" s="79">
        <v>-8.1824205815792084E-2</v>
      </c>
      <c r="AR207" s="79">
        <v>-0.29418542981147766</v>
      </c>
      <c r="AS207" s="79">
        <v>-0.20924775302410126</v>
      </c>
      <c r="AT207" s="79">
        <v>-0.23962943255901337</v>
      </c>
      <c r="AU207" s="79">
        <v>-0.13587376475334167</v>
      </c>
      <c r="AV207" s="79">
        <v>-8.0696247518062592E-2</v>
      </c>
      <c r="AW207" s="79">
        <v>-0.10109762102365494</v>
      </c>
      <c r="AX207" s="79">
        <v>-0.1292664110660553</v>
      </c>
      <c r="AY207" s="79">
        <v>-0.1962059885263443</v>
      </c>
      <c r="AZ207" s="79">
        <v>-0.36572772264480591</v>
      </c>
      <c r="BA207" s="79">
        <v>-0.28892749547958374</v>
      </c>
      <c r="BB207" s="79">
        <v>-0.39373868703842163</v>
      </c>
      <c r="BC207" s="79">
        <v>-0.1843806654214859</v>
      </c>
      <c r="BD207" s="79">
        <v>-0.44989672303199768</v>
      </c>
      <c r="BE207" s="79">
        <v>-0.41279920935630798</v>
      </c>
      <c r="BF207" s="79">
        <v>-0.40728449821472168</v>
      </c>
      <c r="BG207" s="79">
        <v>-0.29924309253692627</v>
      </c>
      <c r="BH207" s="79">
        <v>-0.23324200510978699</v>
      </c>
      <c r="BI207" s="79">
        <v>-0.11621465533971786</v>
      </c>
      <c r="BJ207" s="79">
        <v>-0.10127796977758408</v>
      </c>
      <c r="BK207" s="79">
        <v>-5.6981798261404037E-2</v>
      </c>
      <c r="BL207" s="79">
        <v>-0.20677444338798523</v>
      </c>
      <c r="BM207" s="79">
        <v>-3.8212444633245468E-2</v>
      </c>
      <c r="BN207" s="79">
        <v>6.8449065089225769E-2</v>
      </c>
      <c r="BO207" s="79">
        <v>5.8586735278367996E-2</v>
      </c>
      <c r="BP207" s="79">
        <v>-0.14417235553264618</v>
      </c>
      <c r="BQ207" s="79">
        <v>-6.0925953090190887E-2</v>
      </c>
      <c r="BR207" s="79">
        <v>-5.3402256220579147E-2</v>
      </c>
      <c r="BS207" s="79">
        <v>4.7235764563083649E-2</v>
      </c>
      <c r="BT207" s="79">
        <v>0.11738554388284683</v>
      </c>
      <c r="BU207" s="79">
        <v>8.7754189968109131E-2</v>
      </c>
      <c r="BV207" s="79">
        <v>7.1729809045791626E-2</v>
      </c>
      <c r="BW207" s="79">
        <v>-1.9884604960680008E-2</v>
      </c>
      <c r="BX207" s="79">
        <v>-0.1886059045791626</v>
      </c>
      <c r="BY207" s="79">
        <v>-0.11940595507621765</v>
      </c>
      <c r="BZ207" s="79">
        <v>-0.2343771904706955</v>
      </c>
      <c r="CA207" s="79">
        <v>-4.9968086183071136E-2</v>
      </c>
      <c r="CB207" s="79">
        <v>-0.28620851039886475</v>
      </c>
      <c r="CC207" s="79">
        <v>-0.29471728205680847</v>
      </c>
      <c r="CD207" s="79">
        <v>-0.31145495176315308</v>
      </c>
      <c r="CE207" s="79">
        <v>-0.21575556695461273</v>
      </c>
      <c r="CF207" s="79">
        <v>-0.15352778136730194</v>
      </c>
      <c r="CG207" s="79">
        <v>-5.2042558789253235E-2</v>
      </c>
      <c r="CH207" s="79">
        <v>-3.5243093967437744E-2</v>
      </c>
      <c r="CI207" s="79">
        <v>1.987987756729126E-2</v>
      </c>
      <c r="CJ207" s="79">
        <v>-0.12179692834615707</v>
      </c>
      <c r="CK207" s="79">
        <v>4.950796440243721E-2</v>
      </c>
      <c r="CL207" s="79">
        <v>0.16138531267642975</v>
      </c>
      <c r="CM207" s="79">
        <v>0.15583492815494537</v>
      </c>
      <c r="CN207" s="79">
        <v>-4.0273752063512802E-2</v>
      </c>
      <c r="CO207" s="79">
        <v>4.1801277548074722E-2</v>
      </c>
      <c r="CP207" s="79">
        <v>7.5578115880489349E-2</v>
      </c>
      <c r="CQ207" s="79">
        <v>0.17405687272548676</v>
      </c>
      <c r="CR207" s="79">
        <v>0.25457638502120972</v>
      </c>
      <c r="CS207" s="79">
        <v>0.21855238080024719</v>
      </c>
      <c r="CT207" s="79">
        <v>0.2109391838312149</v>
      </c>
      <c r="CU207" s="79">
        <v>0.10223504900932312</v>
      </c>
      <c r="CV207" s="79">
        <v>-6.5931878983974457E-2</v>
      </c>
      <c r="CW207" s="79">
        <v>-1.9958496559411287E-3</v>
      </c>
      <c r="CX207" s="79">
        <v>-0.12400390207767487</v>
      </c>
      <c r="CY207" s="79">
        <v>4.3125659227371216E-2</v>
      </c>
      <c r="CZ207" s="79">
        <v>-0.17283855378627777</v>
      </c>
      <c r="DA207" s="79">
        <v>-0.17663535475730896</v>
      </c>
      <c r="DB207" s="79">
        <v>-0.21562540531158447</v>
      </c>
      <c r="DC207" s="79">
        <v>-0.13226804137229919</v>
      </c>
      <c r="DD207" s="79">
        <v>-7.3813550174236298E-2</v>
      </c>
      <c r="DE207" s="79">
        <v>1.2129539623856544E-2</v>
      </c>
      <c r="DF207" s="79">
        <v>3.0791779980063438E-2</v>
      </c>
      <c r="DG207" s="79">
        <v>9.6741557121276855E-2</v>
      </c>
      <c r="DH207" s="79">
        <v>-3.681940957903862E-2</v>
      </c>
      <c r="DI207" s="79">
        <v>0.13722836971282959</v>
      </c>
      <c r="DJ207" s="79">
        <v>0.25432154536247253</v>
      </c>
      <c r="DK207" s="79">
        <v>0.25308310985565186</v>
      </c>
      <c r="DL207" s="79">
        <v>6.3624851405620575E-2</v>
      </c>
      <c r="DM207" s="79">
        <v>0.14452850818634033</v>
      </c>
      <c r="DN207" s="79">
        <v>0.20455849170684814</v>
      </c>
      <c r="DO207" s="79">
        <v>0.30087798833847046</v>
      </c>
      <c r="DP207" s="79">
        <v>0.3917672336101532</v>
      </c>
      <c r="DQ207" s="79">
        <v>0.34935057163238525</v>
      </c>
      <c r="DR207" s="79">
        <v>0.35014855861663818</v>
      </c>
      <c r="DS207" s="79">
        <v>0.22435469925403595</v>
      </c>
      <c r="DT207" s="79">
        <v>5.6742146611213684E-2</v>
      </c>
      <c r="DU207" s="79">
        <v>0.11541425436735153</v>
      </c>
      <c r="DV207" s="79">
        <v>-1.3630611822009087E-2</v>
      </c>
      <c r="DW207" s="79">
        <v>0.13621939718723297</v>
      </c>
      <c r="DX207" s="79">
        <v>-5.9468600898981094E-2</v>
      </c>
      <c r="DY207" s="79">
        <v>-6.1438190750777721E-3</v>
      </c>
      <c r="DZ207" s="79">
        <v>-7.7262759208679199E-2</v>
      </c>
      <c r="EA207" s="79">
        <v>-1.1725305579602718E-2</v>
      </c>
      <c r="EB207" s="79">
        <v>4.1281133890151978E-2</v>
      </c>
      <c r="EC207" s="79">
        <v>0.10478385537862778</v>
      </c>
      <c r="ED207" s="79">
        <v>0.12613564729690552</v>
      </c>
      <c r="EE207" s="79">
        <v>0.20771761238574982</v>
      </c>
      <c r="EF207" s="79">
        <v>8.5874632000923157E-2</v>
      </c>
      <c r="EG207" s="79">
        <v>0.26388272643089294</v>
      </c>
      <c r="EH207" s="79">
        <v>0.38850674033164978</v>
      </c>
      <c r="EI207" s="79">
        <v>0.39349406957626343</v>
      </c>
      <c r="EJ207" s="79">
        <v>0.21363793313503265</v>
      </c>
      <c r="EK207" s="79">
        <v>0.2928503155708313</v>
      </c>
      <c r="EL207" s="79">
        <v>0.39078566431999207</v>
      </c>
      <c r="EM207" s="79">
        <v>0.48398751020431519</v>
      </c>
      <c r="EN207" s="79">
        <v>0.58984899520874023</v>
      </c>
      <c r="EO207" s="79">
        <v>0.53820240497589111</v>
      </c>
      <c r="EP207" s="79">
        <v>0.55114477872848511</v>
      </c>
      <c r="EQ207" s="79">
        <v>0.40067607164382935</v>
      </c>
      <c r="ER207" s="79">
        <v>0.2338639497756958</v>
      </c>
      <c r="ES207" s="79">
        <v>0.28493580222129822</v>
      </c>
      <c r="ET207" s="79">
        <v>0.1457308828830719</v>
      </c>
      <c r="EU207" s="79">
        <v>0.27063199877738953</v>
      </c>
      <c r="EV207" s="79">
        <v>0.10421960055828094</v>
      </c>
      <c r="EW207" s="79">
        <v>63.318565368652344</v>
      </c>
      <c r="EX207" s="79">
        <v>60.091705322265625</v>
      </c>
      <c r="EY207" s="79">
        <v>58.840652465820313</v>
      </c>
      <c r="EZ207" s="79">
        <v>56.880691528320313</v>
      </c>
      <c r="FA207" s="79">
        <v>55.759838104248047</v>
      </c>
      <c r="FB207" s="79">
        <v>54.493812561035156</v>
      </c>
      <c r="FC207" s="79">
        <v>53.481391906738281</v>
      </c>
      <c r="FD207" s="79">
        <v>54.175380706787109</v>
      </c>
      <c r="FE207" s="79">
        <v>59.379554748535156</v>
      </c>
      <c r="FF207" s="79">
        <v>66.177253723144531</v>
      </c>
      <c r="FG207" s="79">
        <v>71.9840087890625</v>
      </c>
      <c r="FH207" s="79">
        <v>77.795707702636719</v>
      </c>
      <c r="FI207" s="79">
        <v>82.887840270996094</v>
      </c>
      <c r="FJ207" s="79">
        <v>88.420051574707031</v>
      </c>
      <c r="FK207" s="79">
        <v>92.395843505859375</v>
      </c>
      <c r="FL207" s="79">
        <v>94.48321533203125</v>
      </c>
      <c r="FM207" s="79">
        <v>94.552139282226563</v>
      </c>
      <c r="FN207" s="79">
        <v>93.483367919921875</v>
      </c>
      <c r="FO207" s="79">
        <v>92.751480102539063</v>
      </c>
      <c r="FP207" s="79">
        <v>88.461799621582031</v>
      </c>
      <c r="FQ207" s="79">
        <v>83.008857727050781</v>
      </c>
      <c r="FR207" s="79">
        <v>75.065269470214844</v>
      </c>
      <c r="FS207" s="79">
        <v>68.883682250976563</v>
      </c>
      <c r="FT207" s="79">
        <v>65.701705932617188</v>
      </c>
      <c r="FU207" s="79">
        <v>8.4040150046348572E-2</v>
      </c>
      <c r="FV207" s="79">
        <v>0.14923062920570374</v>
      </c>
      <c r="FW207" s="79">
        <v>8.0301277339458466E-2</v>
      </c>
      <c r="FX207" s="79">
        <v>305</v>
      </c>
      <c r="FY207" s="79">
        <v>1</v>
      </c>
      <c r="FZ207" s="41"/>
      <c r="GA207" s="34"/>
      <c r="GB207" s="34"/>
    </row>
    <row r="208" spans="1:184" x14ac:dyDescent="0.25">
      <c r="A208" t="s">
        <v>186</v>
      </c>
      <c r="B208" t="s">
        <v>236</v>
      </c>
      <c r="C208" t="s">
        <v>2</v>
      </c>
      <c r="D208" t="s">
        <v>203</v>
      </c>
      <c r="E208" t="s">
        <v>208</v>
      </c>
      <c r="F208" t="s">
        <v>183</v>
      </c>
      <c r="G208" t="s">
        <v>1</v>
      </c>
      <c r="H208" s="79">
        <v>2365</v>
      </c>
      <c r="I208" s="79">
        <v>1.2182160615921021</v>
      </c>
      <c r="J208" s="79">
        <v>1.1620287895202637</v>
      </c>
      <c r="K208" s="79">
        <v>1.1802390813827515</v>
      </c>
      <c r="L208" s="79">
        <v>1.0022927522659302</v>
      </c>
      <c r="M208" s="79">
        <v>1.0681266784667969</v>
      </c>
      <c r="N208" s="79">
        <v>1.3127201795578003</v>
      </c>
      <c r="O208" s="79">
        <v>1.4077539443969727</v>
      </c>
      <c r="P208" s="79">
        <v>1.4292962551116943</v>
      </c>
      <c r="Q208" s="79">
        <v>1.4905319213867188</v>
      </c>
      <c r="R208" s="79">
        <v>1.3887345790863037</v>
      </c>
      <c r="S208" s="79">
        <v>1.5165576934814453</v>
      </c>
      <c r="T208" s="79">
        <v>1.7165863513946533</v>
      </c>
      <c r="U208" s="79">
        <v>1.850624680519104</v>
      </c>
      <c r="V208" s="79">
        <v>2.3254196643829346</v>
      </c>
      <c r="W208" s="79">
        <v>2.2895679473876953</v>
      </c>
      <c r="X208" s="79">
        <v>2.5731666088104248</v>
      </c>
      <c r="Y208" s="79">
        <v>2.704824686050415</v>
      </c>
      <c r="Z208" s="79">
        <v>2.9761791229248047</v>
      </c>
      <c r="AA208" s="79">
        <v>3.0657191276550293</v>
      </c>
      <c r="AB208" s="79">
        <v>2.9748985767364502</v>
      </c>
      <c r="AC208" s="79">
        <v>3.2964153289794922</v>
      </c>
      <c r="AD208" s="79">
        <v>2.9349260330200195</v>
      </c>
      <c r="AE208" s="79">
        <v>2.4391376972198486</v>
      </c>
      <c r="AF208" s="79">
        <v>2.0465588569641113</v>
      </c>
      <c r="AG208" s="79">
        <v>-0.8078039288520813</v>
      </c>
      <c r="AH208" s="79">
        <v>-0.65225547552108765</v>
      </c>
      <c r="AI208" s="79">
        <v>-0.464925616979599</v>
      </c>
      <c r="AJ208" s="79">
        <v>-0.52844923734664917</v>
      </c>
      <c r="AK208" s="79">
        <v>-0.22540315985679626</v>
      </c>
      <c r="AL208" s="79">
        <v>-0.20585080981254578</v>
      </c>
      <c r="AM208" s="79">
        <v>-0.47604817152023315</v>
      </c>
      <c r="AN208" s="79">
        <v>-0.25379082560539246</v>
      </c>
      <c r="AO208" s="79">
        <v>-0.38738539814949036</v>
      </c>
      <c r="AP208" s="79">
        <v>-0.50083178281784058</v>
      </c>
      <c r="AQ208" s="79">
        <v>-0.43433666229248047</v>
      </c>
      <c r="AR208" s="79">
        <v>-0.55031424760818481</v>
      </c>
      <c r="AS208" s="79">
        <v>-0.62084996700286865</v>
      </c>
      <c r="AT208" s="79">
        <v>-0.17344988882541656</v>
      </c>
      <c r="AU208" s="79">
        <v>-0.28337928652763367</v>
      </c>
      <c r="AV208" s="79">
        <v>-4.3279781937599182E-2</v>
      </c>
      <c r="AW208" s="79">
        <v>-0.24374504387378693</v>
      </c>
      <c r="AX208" s="79">
        <v>-0.1676439493894577</v>
      </c>
      <c r="AY208" s="79">
        <v>-0.20040680468082428</v>
      </c>
      <c r="AZ208" s="79">
        <v>-0.15028053522109985</v>
      </c>
      <c r="BA208" s="79">
        <v>8.2360796630382538E-2</v>
      </c>
      <c r="BB208" s="79">
        <v>-0.19631943106651306</v>
      </c>
      <c r="BC208" s="79">
        <v>-0.22677056491374969</v>
      </c>
      <c r="BD208" s="79">
        <v>-0.34705701470375061</v>
      </c>
      <c r="BE208" s="79">
        <v>-0.60451292991638184</v>
      </c>
      <c r="BF208" s="79">
        <v>-0.45252782106399536</v>
      </c>
      <c r="BG208" s="79">
        <v>-0.2834266722202301</v>
      </c>
      <c r="BH208" s="79">
        <v>-0.36746039986610413</v>
      </c>
      <c r="BI208" s="79">
        <v>-0.11164778470993042</v>
      </c>
      <c r="BJ208" s="79">
        <v>-5.9603139758110046E-2</v>
      </c>
      <c r="BK208" s="79">
        <v>-0.30518054962158203</v>
      </c>
      <c r="BL208" s="79">
        <v>-0.10289230942726135</v>
      </c>
      <c r="BM208" s="79">
        <v>-0.21795035898685455</v>
      </c>
      <c r="BN208" s="79">
        <v>-0.30424568057060242</v>
      </c>
      <c r="BO208" s="79">
        <v>-0.23052400350570679</v>
      </c>
      <c r="BP208" s="79">
        <v>-0.32167807221412659</v>
      </c>
      <c r="BQ208" s="79">
        <v>-0.3853108286857605</v>
      </c>
      <c r="BR208" s="79">
        <v>5.9386234730482101E-2</v>
      </c>
      <c r="BS208" s="79">
        <v>-2.8463844209909439E-2</v>
      </c>
      <c r="BT208" s="79">
        <v>0.20964668691158295</v>
      </c>
      <c r="BU208" s="79">
        <v>5.2730854600667953E-2</v>
      </c>
      <c r="BV208" s="79">
        <v>0.11017204076051712</v>
      </c>
      <c r="BW208" s="79">
        <v>7.4776045978069305E-2</v>
      </c>
      <c r="BX208" s="79">
        <v>0.12851199507713318</v>
      </c>
      <c r="BY208" s="79">
        <v>0.37616103887557983</v>
      </c>
      <c r="BZ208" s="79">
        <v>6.0101654380559921E-2</v>
      </c>
      <c r="CA208" s="79">
        <v>5.3929188288748264E-3</v>
      </c>
      <c r="CB208" s="79">
        <v>-0.12180662155151367</v>
      </c>
      <c r="CC208" s="79">
        <v>-0.46371424198150635</v>
      </c>
      <c r="CD208" s="79">
        <v>-0.31419703364372253</v>
      </c>
      <c r="CE208" s="79">
        <v>-0.15772105753421783</v>
      </c>
      <c r="CF208" s="79">
        <v>-0.25596001744270325</v>
      </c>
      <c r="CG208" s="79">
        <v>-3.286115825176239E-2</v>
      </c>
      <c r="CH208" s="79">
        <v>4.168754443526268E-2</v>
      </c>
      <c r="CI208" s="79">
        <v>-0.18683815002441406</v>
      </c>
      <c r="CJ208" s="79">
        <v>1.6195449279621243E-3</v>
      </c>
      <c r="CK208" s="79">
        <v>-0.10060016810894012</v>
      </c>
      <c r="CL208" s="79">
        <v>-0.16809074580669403</v>
      </c>
      <c r="CM208" s="79">
        <v>-8.9363977313041687E-2</v>
      </c>
      <c r="CN208" s="79">
        <v>-0.16332536935806274</v>
      </c>
      <c r="CO208" s="79">
        <v>-0.22217711806297302</v>
      </c>
      <c r="CP208" s="79">
        <v>0.22064782679080963</v>
      </c>
      <c r="CQ208" s="79">
        <v>0.14808981120586395</v>
      </c>
      <c r="CR208" s="79">
        <v>0.3848227858543396</v>
      </c>
      <c r="CS208" s="79">
        <v>0.25806915760040283</v>
      </c>
      <c r="CT208" s="79">
        <v>0.30258655548095703</v>
      </c>
      <c r="CU208" s="79">
        <v>0.26536685228347778</v>
      </c>
      <c r="CV208" s="79">
        <v>0.32160285115242004</v>
      </c>
      <c r="CW208" s="79">
        <v>0.57964617013931274</v>
      </c>
      <c r="CX208" s="79">
        <v>0.23769812285900116</v>
      </c>
      <c r="CY208" s="79">
        <v>0.16618864238262177</v>
      </c>
      <c r="CZ208" s="79">
        <v>3.4201111644506454E-2</v>
      </c>
      <c r="DA208" s="79">
        <v>-0.32291552424430847</v>
      </c>
      <c r="DB208" s="79">
        <v>-0.17586624622344971</v>
      </c>
      <c r="DC208" s="79">
        <v>-3.2015442848205566E-2</v>
      </c>
      <c r="DD208" s="79">
        <v>-0.14445963501930237</v>
      </c>
      <c r="DE208" s="79">
        <v>4.592546820640564E-2</v>
      </c>
      <c r="DF208" s="79">
        <v>0.142978236079216</v>
      </c>
      <c r="DG208" s="79">
        <v>-6.8495750427246094E-2</v>
      </c>
      <c r="DH208" s="79">
        <v>0.10613139718770981</v>
      </c>
      <c r="DI208" s="79">
        <v>1.6750020906329155E-2</v>
      </c>
      <c r="DJ208" s="79">
        <v>-3.193582221865654E-2</v>
      </c>
      <c r="DK208" s="79">
        <v>5.1796052604913712E-2</v>
      </c>
      <c r="DL208" s="79">
        <v>-4.9726688303053379E-3</v>
      </c>
      <c r="DM208" s="79">
        <v>-5.9043411165475845E-2</v>
      </c>
      <c r="DN208" s="79">
        <v>0.38190943002700806</v>
      </c>
      <c r="DO208" s="79">
        <v>0.32464346289634705</v>
      </c>
      <c r="DP208" s="79">
        <v>0.55999886989593506</v>
      </c>
      <c r="DQ208" s="79">
        <v>0.46340745687484741</v>
      </c>
      <c r="DR208" s="79">
        <v>0.49500107765197754</v>
      </c>
      <c r="DS208" s="79">
        <v>0.45595765113830566</v>
      </c>
      <c r="DT208" s="79">
        <v>0.5146937370300293</v>
      </c>
      <c r="DU208" s="79">
        <v>0.78313130140304565</v>
      </c>
      <c r="DV208" s="79">
        <v>0.4152945876121521</v>
      </c>
      <c r="DW208" s="79">
        <v>0.32698437571525574</v>
      </c>
      <c r="DX208" s="79">
        <v>0.19020885229110718</v>
      </c>
      <c r="DY208" s="79">
        <v>-0.1196245476603508</v>
      </c>
      <c r="DZ208" s="79">
        <v>2.386142686009407E-2</v>
      </c>
      <c r="EA208" s="79">
        <v>0.14948350191116333</v>
      </c>
      <c r="EB208" s="79">
        <v>1.6529208049178123E-2</v>
      </c>
      <c r="EC208" s="79">
        <v>0.15968084335327148</v>
      </c>
      <c r="ED208" s="79">
        <v>0.28922590613365173</v>
      </c>
      <c r="EE208" s="79">
        <v>0.10237187147140503</v>
      </c>
      <c r="EF208" s="79">
        <v>0.25702992081642151</v>
      </c>
      <c r="EG208" s="79">
        <v>0.18618506193161011</v>
      </c>
      <c r="EH208" s="79">
        <v>0.16465026140213013</v>
      </c>
      <c r="EI208" s="79">
        <v>0.25560870766639709</v>
      </c>
      <c r="EJ208" s="79">
        <v>0.22366347908973694</v>
      </c>
      <c r="EK208" s="79">
        <v>0.1764957457780838</v>
      </c>
      <c r="EL208" s="79">
        <v>0.61474555730819702</v>
      </c>
      <c r="EM208" s="79">
        <v>0.57955890893936157</v>
      </c>
      <c r="EN208" s="79">
        <v>0.81292533874511719</v>
      </c>
      <c r="EO208" s="79">
        <v>0.7598833441734314</v>
      </c>
      <c r="EP208" s="79">
        <v>0.77281707525253296</v>
      </c>
      <c r="EQ208" s="79">
        <v>0.73114049434661865</v>
      </c>
      <c r="ER208" s="79">
        <v>0.79348623752593994</v>
      </c>
      <c r="ES208" s="79">
        <v>1.0769315958023071</v>
      </c>
      <c r="ET208" s="79">
        <v>0.67171567678451538</v>
      </c>
      <c r="EU208" s="79">
        <v>0.55914783477783203</v>
      </c>
      <c r="EV208" s="79">
        <v>0.41545924544334412</v>
      </c>
      <c r="EW208" s="79">
        <v>75.085609436035156</v>
      </c>
      <c r="EX208" s="79">
        <v>71.51153564453125</v>
      </c>
      <c r="EY208" s="79">
        <v>70.082763671875</v>
      </c>
      <c r="EZ208" s="79">
        <v>68.319633483886719</v>
      </c>
      <c r="FA208" s="79">
        <v>68.244331359863281</v>
      </c>
      <c r="FB208" s="79">
        <v>66.930374145507813</v>
      </c>
      <c r="FC208" s="79">
        <v>65.038551330566406</v>
      </c>
      <c r="FD208" s="79">
        <v>66.409416198730469</v>
      </c>
      <c r="FE208" s="79">
        <v>71.280593872070313</v>
      </c>
      <c r="FF208" s="79">
        <v>76.2701416015625</v>
      </c>
      <c r="FG208" s="79">
        <v>81.649833679199219</v>
      </c>
      <c r="FH208" s="79">
        <v>85.5899658203125</v>
      </c>
      <c r="FI208" s="79">
        <v>88.68292236328125</v>
      </c>
      <c r="FJ208" s="79">
        <v>92.540397644042969</v>
      </c>
      <c r="FK208" s="79">
        <v>95.290779113769531</v>
      </c>
      <c r="FL208" s="79">
        <v>97.301132202148438</v>
      </c>
      <c r="FM208" s="79">
        <v>97.21026611328125</v>
      </c>
      <c r="FN208" s="79">
        <v>96.410232543945313</v>
      </c>
      <c r="FO208" s="79">
        <v>96.070625305175781</v>
      </c>
      <c r="FP208" s="79">
        <v>95.004165649414063</v>
      </c>
      <c r="FQ208" s="79">
        <v>91.658004760742188</v>
      </c>
      <c r="FR208" s="79">
        <v>85.773147583007813</v>
      </c>
      <c r="FS208" s="79">
        <v>82.125534057617188</v>
      </c>
      <c r="FT208" s="79">
        <v>78.142005920410156</v>
      </c>
      <c r="FU208" s="79">
        <v>0.11353634297847748</v>
      </c>
      <c r="FV208" s="79">
        <v>0.22669939696788788</v>
      </c>
      <c r="FW208" s="79">
        <v>0.10575640946626663</v>
      </c>
      <c r="FX208" s="79">
        <v>206</v>
      </c>
      <c r="FY208" s="79">
        <v>1</v>
      </c>
      <c r="FZ208" s="41"/>
      <c r="GA208" s="34"/>
      <c r="GB208" s="34"/>
    </row>
    <row r="209" spans="1:184" x14ac:dyDescent="0.25">
      <c r="A209" t="s">
        <v>186</v>
      </c>
      <c r="B209" t="s">
        <v>236</v>
      </c>
      <c r="C209" t="s">
        <v>2</v>
      </c>
      <c r="D209" t="s">
        <v>203</v>
      </c>
      <c r="E209" t="s">
        <v>208</v>
      </c>
      <c r="F209" t="s">
        <v>184</v>
      </c>
      <c r="G209" t="s">
        <v>1</v>
      </c>
      <c r="H209" s="79">
        <v>1455</v>
      </c>
      <c r="I209" s="79">
        <v>1.0761063098907471</v>
      </c>
      <c r="J209" s="79">
        <v>0.95647543668746948</v>
      </c>
      <c r="K209" s="79">
        <v>0.83633279800415039</v>
      </c>
      <c r="L209" s="79">
        <v>0.73387360572814941</v>
      </c>
      <c r="M209" s="79">
        <v>0.72504305839538574</v>
      </c>
      <c r="N209" s="79">
        <v>0.72986572980880737</v>
      </c>
      <c r="O209" s="79">
        <v>0.80227470397949219</v>
      </c>
      <c r="P209" s="79">
        <v>0.9353945255279541</v>
      </c>
      <c r="Q209" s="79">
        <v>0.97750473022460938</v>
      </c>
      <c r="R209" s="79">
        <v>0.97552424669265747</v>
      </c>
      <c r="S209" s="79">
        <v>1.0104990005493164</v>
      </c>
      <c r="T209" s="79">
        <v>1.2437878847122192</v>
      </c>
      <c r="U209" s="79">
        <v>1.3290616273880005</v>
      </c>
      <c r="V209" s="79">
        <v>1.3241652250289917</v>
      </c>
      <c r="W209" s="79">
        <v>1.4765486717224121</v>
      </c>
      <c r="X209" s="79">
        <v>1.6717731952667236</v>
      </c>
      <c r="Y209" s="79">
        <v>1.6329890489578247</v>
      </c>
      <c r="Z209" s="79">
        <v>2.0335590839385986</v>
      </c>
      <c r="AA209" s="79">
        <v>2.421644926071167</v>
      </c>
      <c r="AB209" s="79">
        <v>2.4254183769226074</v>
      </c>
      <c r="AC209" s="79">
        <v>2.1076881885528564</v>
      </c>
      <c r="AD209" s="79">
        <v>1.9846112728118896</v>
      </c>
      <c r="AE209" s="79">
        <v>1.7816058397293091</v>
      </c>
      <c r="AF209" s="79">
        <v>1.4596683979034424</v>
      </c>
      <c r="AG209" s="79">
        <v>-6.6783703863620758E-2</v>
      </c>
      <c r="AH209" s="79">
        <v>4.9538057297468185E-2</v>
      </c>
      <c r="AI209" s="79">
        <v>2.8271039482206106E-3</v>
      </c>
      <c r="AJ209" s="79">
        <v>-5.5710386484861374E-2</v>
      </c>
      <c r="AK209" s="79">
        <v>-8.4563001990318298E-2</v>
      </c>
      <c r="AL209" s="79">
        <v>-0.13153828680515289</v>
      </c>
      <c r="AM209" s="79">
        <v>-0.39793688058853149</v>
      </c>
      <c r="AN209" s="79">
        <v>-0.16642804443836212</v>
      </c>
      <c r="AO209" s="79">
        <v>-9.495941549539566E-2</v>
      </c>
      <c r="AP209" s="79">
        <v>-0.10913830250501633</v>
      </c>
      <c r="AQ209" s="79">
        <v>-0.19424751400947571</v>
      </c>
      <c r="AR209" s="79">
        <v>-8.3932526409626007E-2</v>
      </c>
      <c r="AS209" s="79">
        <v>-9.4625614583492279E-2</v>
      </c>
      <c r="AT209" s="79">
        <v>-0.22707511484622955</v>
      </c>
      <c r="AU209" s="79">
        <v>-0.24425747990608215</v>
      </c>
      <c r="AV209" s="79">
        <v>-0.10593924671411514</v>
      </c>
      <c r="AW209" s="79">
        <v>-0.26276186108589172</v>
      </c>
      <c r="AX209" s="79">
        <v>-0.13999751210212708</v>
      </c>
      <c r="AY209" s="79">
        <v>-0.13613191246986389</v>
      </c>
      <c r="AZ209" s="79">
        <v>0.1915244460105896</v>
      </c>
      <c r="BA209" s="79">
        <v>-0.17850203812122345</v>
      </c>
      <c r="BB209" s="79">
        <v>-0.25269755721092224</v>
      </c>
      <c r="BC209" s="79">
        <v>-0.22589349746704102</v>
      </c>
      <c r="BD209" s="79">
        <v>-0.16025456786155701</v>
      </c>
      <c r="BE209" s="79">
        <v>4.5607384294271469E-2</v>
      </c>
      <c r="BF209" s="79">
        <v>0.15227793157100677</v>
      </c>
      <c r="BG209" s="79">
        <v>9.4556085765361786E-2</v>
      </c>
      <c r="BH209" s="79">
        <v>3.0768699944019318E-2</v>
      </c>
      <c r="BI209" s="79">
        <v>9.4494791701436043E-3</v>
      </c>
      <c r="BJ209" s="79">
        <v>-3.8633033633232117E-2</v>
      </c>
      <c r="BK209" s="79">
        <v>-0.26901811361312866</v>
      </c>
      <c r="BL209" s="79">
        <v>-5.2441835403442383E-2</v>
      </c>
      <c r="BM209" s="79">
        <v>3.1120331957936287E-2</v>
      </c>
      <c r="BN209" s="79">
        <v>4.1090980172157288E-2</v>
      </c>
      <c r="BO209" s="79">
        <v>-4.3589536100625992E-2</v>
      </c>
      <c r="BP209" s="79">
        <v>7.2141155600547791E-2</v>
      </c>
      <c r="BQ209" s="79">
        <v>8.5761852562427521E-2</v>
      </c>
      <c r="BR209" s="79">
        <v>-3.3368803560733795E-2</v>
      </c>
      <c r="BS209" s="79">
        <v>-5.3408414125442505E-2</v>
      </c>
      <c r="BT209" s="79">
        <v>8.687281608581543E-2</v>
      </c>
      <c r="BU209" s="79">
        <v>-6.0677643865346909E-2</v>
      </c>
      <c r="BV209" s="79">
        <v>0.10927025973796844</v>
      </c>
      <c r="BW209" s="79">
        <v>0.13587629795074463</v>
      </c>
      <c r="BX209" s="79">
        <v>0.42488947510719299</v>
      </c>
      <c r="BY209" s="79">
        <v>2.8435293585062027E-2</v>
      </c>
      <c r="BZ209" s="79">
        <v>-5.3572628647089005E-2</v>
      </c>
      <c r="CA209" s="79">
        <v>-4.8691935837268829E-2</v>
      </c>
      <c r="CB209" s="79">
        <v>1.4381838031113148E-2</v>
      </c>
      <c r="CC209" s="79">
        <v>0.12344910949468613</v>
      </c>
      <c r="CD209" s="79">
        <v>0.22343525290489197</v>
      </c>
      <c r="CE209" s="79">
        <v>0.15808729827404022</v>
      </c>
      <c r="CF209" s="79">
        <v>9.06638503074646E-2</v>
      </c>
      <c r="CG209" s="79">
        <v>7.4562236666679382E-2</v>
      </c>
      <c r="CH209" s="79">
        <v>2.5712868198752403E-2</v>
      </c>
      <c r="CI209" s="79">
        <v>-0.17972938716411591</v>
      </c>
      <c r="CJ209" s="79">
        <v>2.6504665613174438E-2</v>
      </c>
      <c r="CK209" s="79">
        <v>0.11844278126955032</v>
      </c>
      <c r="CL209" s="79">
        <v>0.14513932168483734</v>
      </c>
      <c r="CM209" s="79">
        <v>6.075572595000267E-2</v>
      </c>
      <c r="CN209" s="79">
        <v>0.1802373081445694</v>
      </c>
      <c r="CO209" s="79">
        <v>0.21069766581058502</v>
      </c>
      <c r="CP209" s="79">
        <v>0.10079160332679749</v>
      </c>
      <c r="CQ209" s="79">
        <v>7.8773066401481628E-2</v>
      </c>
      <c r="CR209" s="79">
        <v>0.22041386365890503</v>
      </c>
      <c r="CS209" s="79">
        <v>7.9285271465778351E-2</v>
      </c>
      <c r="CT209" s="79">
        <v>0.28191235661506653</v>
      </c>
      <c r="CU209" s="79">
        <v>0.32426837086677551</v>
      </c>
      <c r="CV209" s="79">
        <v>0.58651739358901978</v>
      </c>
      <c r="CW209" s="79">
        <v>0.17175945639610291</v>
      </c>
      <c r="CX209" s="79">
        <v>8.4340699017047882E-2</v>
      </c>
      <c r="CY209" s="79">
        <v>7.4037328362464905E-2</v>
      </c>
      <c r="CZ209" s="79">
        <v>0.13533447682857513</v>
      </c>
      <c r="DA209" s="79">
        <v>0.20129083096981049</v>
      </c>
      <c r="DB209" s="79">
        <v>0.29459258913993835</v>
      </c>
      <c r="DC209" s="79">
        <v>0.22161851823329926</v>
      </c>
      <c r="DD209" s="79">
        <v>0.15055900812149048</v>
      </c>
      <c r="DE209" s="79">
        <v>0.13967499136924744</v>
      </c>
      <c r="DF209" s="79">
        <v>9.0058766305446625E-2</v>
      </c>
      <c r="DG209" s="79">
        <v>-9.0440653264522552E-2</v>
      </c>
      <c r="DH209" s="79">
        <v>0.10545116662979126</v>
      </c>
      <c r="DI209" s="79">
        <v>0.20576523244380951</v>
      </c>
      <c r="DJ209" s="79">
        <v>0.2491876631975174</v>
      </c>
      <c r="DK209" s="79">
        <v>0.16510099172592163</v>
      </c>
      <c r="DL209" s="79">
        <v>0.2883334755897522</v>
      </c>
      <c r="DM209" s="79">
        <v>0.33563348650932312</v>
      </c>
      <c r="DN209" s="79">
        <v>0.23495200276374817</v>
      </c>
      <c r="DO209" s="79">
        <v>0.21095454692840576</v>
      </c>
      <c r="DP209" s="79">
        <v>0.35395491123199463</v>
      </c>
      <c r="DQ209" s="79">
        <v>0.21924819052219391</v>
      </c>
      <c r="DR209" s="79">
        <v>0.45455446839332581</v>
      </c>
      <c r="DS209" s="79">
        <v>0.5126604437828064</v>
      </c>
      <c r="DT209" s="79">
        <v>0.74814528226852417</v>
      </c>
      <c r="DU209" s="79">
        <v>0.31508362293243408</v>
      </c>
      <c r="DV209" s="79">
        <v>0.22225402295589447</v>
      </c>
      <c r="DW209" s="79">
        <v>0.19676658511161804</v>
      </c>
      <c r="DX209" s="79">
        <v>0.25628712773323059</v>
      </c>
      <c r="DY209" s="79">
        <v>0.31368193030357361</v>
      </c>
      <c r="DZ209" s="79">
        <v>0.39733245968818665</v>
      </c>
      <c r="EA209" s="79">
        <v>0.31334748864173889</v>
      </c>
      <c r="EB209" s="79">
        <v>0.23703809082508087</v>
      </c>
      <c r="EC209" s="79">
        <v>0.23368747532367706</v>
      </c>
      <c r="ED209" s="79">
        <v>0.182964026927948</v>
      </c>
      <c r="EE209" s="79">
        <v>3.8478102535009384E-2</v>
      </c>
      <c r="EF209" s="79">
        <v>0.219437375664711</v>
      </c>
      <c r="EG209" s="79">
        <v>0.3318449854850769</v>
      </c>
      <c r="EH209" s="79">
        <v>0.39941695332527161</v>
      </c>
      <c r="EI209" s="79">
        <v>0.31575897336006165</v>
      </c>
      <c r="EJ209" s="79">
        <v>0.4444071352481842</v>
      </c>
      <c r="EK209" s="79">
        <v>0.51602095365524292</v>
      </c>
      <c r="EL209" s="79">
        <v>0.42865833640098572</v>
      </c>
      <c r="EM209" s="79">
        <v>0.40180361270904541</v>
      </c>
      <c r="EN209" s="79">
        <v>0.54676699638366699</v>
      </c>
      <c r="EO209" s="79">
        <v>0.42133241891860962</v>
      </c>
      <c r="EP209" s="79">
        <v>0.70382225513458252</v>
      </c>
      <c r="EQ209" s="79">
        <v>0.7846686840057373</v>
      </c>
      <c r="ER209" s="79">
        <v>0.98151034116744995</v>
      </c>
      <c r="ES209" s="79">
        <v>0.52202093601226807</v>
      </c>
      <c r="ET209" s="79">
        <v>0.4213789701461792</v>
      </c>
      <c r="EU209" s="79">
        <v>0.37396815419197083</v>
      </c>
      <c r="EV209" s="79">
        <v>0.43092352151870728</v>
      </c>
      <c r="EW209" s="79">
        <v>74.560455322265625</v>
      </c>
      <c r="EX209" s="79">
        <v>69.656135559082031</v>
      </c>
      <c r="EY209" s="79">
        <v>68.004646301269531</v>
      </c>
      <c r="EZ209" s="79">
        <v>66.969047546386719</v>
      </c>
      <c r="FA209" s="79">
        <v>66.684226989746094</v>
      </c>
      <c r="FB209" s="79">
        <v>68.309768676757813</v>
      </c>
      <c r="FC209" s="79">
        <v>67.480445861816406</v>
      </c>
      <c r="FD209" s="79">
        <v>68.160057067871094</v>
      </c>
      <c r="FE209" s="79">
        <v>73.606414794921875</v>
      </c>
      <c r="FF209" s="79">
        <v>79.955673217773438</v>
      </c>
      <c r="FG209" s="79">
        <v>84.905311584472656</v>
      </c>
      <c r="FH209" s="79">
        <v>87.579933166503906</v>
      </c>
      <c r="FI209" s="79">
        <v>90.096305847167969</v>
      </c>
      <c r="FJ209" s="79">
        <v>93.005409240722656</v>
      </c>
      <c r="FK209" s="79">
        <v>95.2733154296875</v>
      </c>
      <c r="FL209" s="79">
        <v>96.904678344726563</v>
      </c>
      <c r="FM209" s="79">
        <v>96.883857727050781</v>
      </c>
      <c r="FN209" s="79">
        <v>97.459190368652344</v>
      </c>
      <c r="FO209" s="79">
        <v>97.068397521972656</v>
      </c>
      <c r="FP209" s="79">
        <v>97.00616455078125</v>
      </c>
      <c r="FQ209" s="79">
        <v>90.722000122070313</v>
      </c>
      <c r="FR209" s="79">
        <v>83.695152282714844</v>
      </c>
      <c r="FS209" s="79">
        <v>79.968986511230469</v>
      </c>
      <c r="FT209" s="79">
        <v>76.928688049316406</v>
      </c>
      <c r="FU209" s="79">
        <v>8.2785166800022125E-2</v>
      </c>
      <c r="FV209" s="79">
        <v>0.18162126839160919</v>
      </c>
      <c r="FW209" s="79">
        <v>7.5915426015853882E-2</v>
      </c>
      <c r="FX209" s="79">
        <v>142</v>
      </c>
      <c r="FY209" s="79">
        <v>1</v>
      </c>
      <c r="FZ209" s="41"/>
      <c r="GA209" s="34"/>
      <c r="GB209" s="34"/>
    </row>
    <row r="210" spans="1:184" x14ac:dyDescent="0.25">
      <c r="A210" t="s">
        <v>186</v>
      </c>
      <c r="B210" t="s">
        <v>236</v>
      </c>
      <c r="C210" t="s">
        <v>2</v>
      </c>
      <c r="D210" t="s">
        <v>203</v>
      </c>
      <c r="E210" t="s">
        <v>208</v>
      </c>
      <c r="F210" t="s">
        <v>185</v>
      </c>
      <c r="G210" t="s">
        <v>1</v>
      </c>
      <c r="H210" s="79">
        <v>588</v>
      </c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79"/>
      <c r="CB210" s="79"/>
      <c r="CC210" s="79"/>
      <c r="CD210" s="79"/>
      <c r="CE210" s="79"/>
      <c r="CF210" s="79"/>
      <c r="CG210" s="79"/>
      <c r="CH210" s="79"/>
      <c r="CI210" s="79"/>
      <c r="CJ210" s="79"/>
      <c r="CK210" s="79"/>
      <c r="CL210" s="79"/>
      <c r="CM210" s="79"/>
      <c r="CN210" s="79"/>
      <c r="CO210" s="79"/>
      <c r="CP210" s="79"/>
      <c r="CQ210" s="79"/>
      <c r="CR210" s="79"/>
      <c r="CS210" s="79"/>
      <c r="CT210" s="79"/>
      <c r="CU210" s="79"/>
      <c r="CV210" s="79"/>
      <c r="CW210" s="79"/>
      <c r="CX210" s="79"/>
      <c r="CY210" s="79"/>
      <c r="CZ210" s="79"/>
      <c r="DA210" s="79"/>
      <c r="DB210" s="79"/>
      <c r="DC210" s="79"/>
      <c r="DD210" s="79"/>
      <c r="DE210" s="79"/>
      <c r="DF210" s="79"/>
      <c r="DG210" s="79"/>
      <c r="DH210" s="79"/>
      <c r="DI210" s="79"/>
      <c r="DJ210" s="79"/>
      <c r="DK210" s="79"/>
      <c r="DL210" s="79"/>
      <c r="DM210" s="79"/>
      <c r="DN210" s="79"/>
      <c r="DO210" s="79"/>
      <c r="DP210" s="79"/>
      <c r="DQ210" s="79"/>
      <c r="DR210" s="79"/>
      <c r="DS210" s="79"/>
      <c r="DT210" s="79"/>
      <c r="DU210" s="79"/>
      <c r="DV210" s="79"/>
      <c r="DW210" s="79"/>
      <c r="DX210" s="79"/>
      <c r="DY210" s="79"/>
      <c r="DZ210" s="79"/>
      <c r="EA210" s="79"/>
      <c r="EB210" s="79"/>
      <c r="EC210" s="79"/>
      <c r="ED210" s="79"/>
      <c r="EE210" s="79"/>
      <c r="EF210" s="79"/>
      <c r="EG210" s="79"/>
      <c r="EH210" s="79"/>
      <c r="EI210" s="79"/>
      <c r="EJ210" s="79"/>
      <c r="EK210" s="79"/>
      <c r="EL210" s="79"/>
      <c r="EM210" s="79"/>
      <c r="EN210" s="79"/>
      <c r="EO210" s="79"/>
      <c r="EP210" s="79"/>
      <c r="EQ210" s="79"/>
      <c r="ER210" s="79"/>
      <c r="ES210" s="79"/>
      <c r="ET210" s="79"/>
      <c r="EU210" s="79"/>
      <c r="EV210" s="79"/>
      <c r="EW210" s="79"/>
      <c r="EX210" s="79"/>
      <c r="EY210" s="79"/>
      <c r="EZ210" s="79"/>
      <c r="FA210" s="79"/>
      <c r="FB210" s="79"/>
      <c r="FC210" s="79"/>
      <c r="FD210" s="79"/>
      <c r="FE210" s="79"/>
      <c r="FF210" s="79"/>
      <c r="FG210" s="79"/>
      <c r="FH210" s="79"/>
      <c r="FI210" s="79"/>
      <c r="FJ210" s="79"/>
      <c r="FK210" s="79"/>
      <c r="FL210" s="79"/>
      <c r="FM210" s="79"/>
      <c r="FN210" s="79"/>
      <c r="FO210" s="79"/>
      <c r="FP210" s="79"/>
      <c r="FQ210" s="79"/>
      <c r="FR210" s="79"/>
      <c r="FS210" s="79"/>
      <c r="FT210" s="79"/>
      <c r="FU210" s="79"/>
      <c r="FV210" s="79"/>
      <c r="FW210" s="79"/>
      <c r="FX210" s="79">
        <v>52</v>
      </c>
      <c r="FY210" s="79">
        <v>0</v>
      </c>
      <c r="FZ210" s="41"/>
      <c r="GA210" s="34"/>
      <c r="GB210" s="34"/>
    </row>
    <row r="211" spans="1:184" x14ac:dyDescent="0.25">
      <c r="A211" t="s">
        <v>186</v>
      </c>
      <c r="B211" t="s">
        <v>236</v>
      </c>
      <c r="C211" t="s">
        <v>2</v>
      </c>
      <c r="D211" t="s">
        <v>203</v>
      </c>
      <c r="E211" t="s">
        <v>209</v>
      </c>
      <c r="F211" t="s">
        <v>1</v>
      </c>
      <c r="G211" t="s">
        <v>198</v>
      </c>
      <c r="H211" s="79">
        <v>26613</v>
      </c>
      <c r="I211" s="79">
        <v>14.490131378173828</v>
      </c>
      <c r="J211" s="79">
        <v>12.415146827697754</v>
      </c>
      <c r="K211" s="79">
        <v>11.184194564819336</v>
      </c>
      <c r="L211" s="79">
        <v>10.630105972290039</v>
      </c>
      <c r="M211" s="79">
        <v>9.8587007522583008</v>
      </c>
      <c r="N211" s="79">
        <v>10.085040092468262</v>
      </c>
      <c r="O211" s="79">
        <v>11.271037101745605</v>
      </c>
      <c r="P211" s="79">
        <v>12.389510154724121</v>
      </c>
      <c r="Q211" s="79">
        <v>12.142444610595703</v>
      </c>
      <c r="R211" s="79">
        <v>12.399114608764648</v>
      </c>
      <c r="S211" s="79">
        <v>13.091621398925781</v>
      </c>
      <c r="T211" s="79">
        <v>13.541147232055664</v>
      </c>
      <c r="U211" s="79">
        <v>15.537819862365723</v>
      </c>
      <c r="V211" s="79">
        <v>16.413667678833008</v>
      </c>
      <c r="W211" s="79">
        <v>17.71006965637207</v>
      </c>
      <c r="X211" s="79">
        <v>19.126176834106445</v>
      </c>
      <c r="Y211" s="79">
        <v>20.647970199584961</v>
      </c>
      <c r="Z211" s="79">
        <v>23.160751342773438</v>
      </c>
      <c r="AA211" s="79">
        <v>24.573358535766602</v>
      </c>
      <c r="AB211" s="79">
        <v>25.091548919677734</v>
      </c>
      <c r="AC211" s="79">
        <v>25.668844223022461</v>
      </c>
      <c r="AD211" s="79">
        <v>25.329185485839844</v>
      </c>
      <c r="AE211" s="79">
        <v>21.989191055297852</v>
      </c>
      <c r="AF211" s="79">
        <v>17.915369033813477</v>
      </c>
      <c r="AG211" s="79">
        <v>-1.5456349849700928</v>
      </c>
      <c r="AH211" s="79">
        <v>-1.4794489145278931</v>
      </c>
      <c r="AI211" s="79">
        <v>-1.0239895582199097</v>
      </c>
      <c r="AJ211" s="79">
        <v>-0.68828713893890381</v>
      </c>
      <c r="AK211" s="79">
        <v>-1.074938178062439</v>
      </c>
      <c r="AL211" s="79">
        <v>-1.1461405754089355</v>
      </c>
      <c r="AM211" s="79">
        <v>-0.84993898868560791</v>
      </c>
      <c r="AN211" s="79">
        <v>-0.8201717734336853</v>
      </c>
      <c r="AO211" s="79">
        <v>-0.53464090824127197</v>
      </c>
      <c r="AP211" s="79">
        <v>-0.24491335451602936</v>
      </c>
      <c r="AQ211" s="79">
        <v>-0.10961760580539703</v>
      </c>
      <c r="AR211" s="79">
        <v>-0.9492308497428894</v>
      </c>
      <c r="AS211" s="79">
        <v>-0.48580050468444824</v>
      </c>
      <c r="AT211" s="79">
        <v>-0.8132011890411377</v>
      </c>
      <c r="AU211" s="79">
        <v>-1.1054579019546509</v>
      </c>
      <c r="AV211" s="79">
        <v>-0.73846596479415894</v>
      </c>
      <c r="AW211" s="79">
        <v>-2.0281238555908203</v>
      </c>
      <c r="AX211" s="79">
        <v>-1.5995415449142456</v>
      </c>
      <c r="AY211" s="79">
        <v>-1.302031397819519</v>
      </c>
      <c r="AZ211" s="79">
        <v>-1.5652540922164917</v>
      </c>
      <c r="BA211" s="79">
        <v>-3.1861119270324707</v>
      </c>
      <c r="BB211" s="79">
        <v>-2.6632766723632813</v>
      </c>
      <c r="BC211" s="79">
        <v>-2.3842136859893799</v>
      </c>
      <c r="BD211" s="79">
        <v>-2.6078722476959229</v>
      </c>
      <c r="BE211" s="79">
        <v>-1.0611112117767334</v>
      </c>
      <c r="BF211" s="79">
        <v>-1.0662136077880859</v>
      </c>
      <c r="BG211" s="79">
        <v>-0.66247016191482544</v>
      </c>
      <c r="BH211" s="79">
        <v>-0.32151690125465393</v>
      </c>
      <c r="BI211" s="79">
        <v>-0.74695682525634766</v>
      </c>
      <c r="BJ211" s="79">
        <v>-0.83292484283447266</v>
      </c>
      <c r="BK211" s="79">
        <v>-0.54431641101837158</v>
      </c>
      <c r="BL211" s="79">
        <v>-0.45785915851593018</v>
      </c>
      <c r="BM211" s="79">
        <v>-0.15725353360176086</v>
      </c>
      <c r="BN211" s="79">
        <v>0.17671859264373779</v>
      </c>
      <c r="BO211" s="79">
        <v>0.35851043462753296</v>
      </c>
      <c r="BP211" s="79">
        <v>-0.46970406174659729</v>
      </c>
      <c r="BQ211" s="79">
        <v>7.9729050397872925E-2</v>
      </c>
      <c r="BR211" s="79">
        <v>-0.21770012378692627</v>
      </c>
      <c r="BS211" s="79">
        <v>-0.46250918507575989</v>
      </c>
      <c r="BT211" s="79">
        <v>-5.9104841202497482E-2</v>
      </c>
      <c r="BU211" s="79">
        <v>-1.214829683303833</v>
      </c>
      <c r="BV211" s="79">
        <v>-0.80589354038238525</v>
      </c>
      <c r="BW211" s="79">
        <v>-0.49616166949272156</v>
      </c>
      <c r="BX211" s="79">
        <v>-0.69770026206970215</v>
      </c>
      <c r="BY211" s="79">
        <v>-2.3397476673126221</v>
      </c>
      <c r="BZ211" s="79">
        <v>-1.899943470954895</v>
      </c>
      <c r="CA211" s="79">
        <v>-1.7301257848739624</v>
      </c>
      <c r="CB211" s="79">
        <v>-1.971121072769165</v>
      </c>
      <c r="CC211" s="79">
        <v>-0.72553151845932007</v>
      </c>
      <c r="CD211" s="79">
        <v>-0.78000819683074951</v>
      </c>
      <c r="CE211" s="79">
        <v>-0.41208294034004211</v>
      </c>
      <c r="CF211" s="79">
        <v>-6.7492939531803131E-2</v>
      </c>
      <c r="CG211" s="79">
        <v>-0.5197979211807251</v>
      </c>
      <c r="CH211" s="79">
        <v>-0.61599260568618774</v>
      </c>
      <c r="CI211" s="79">
        <v>-0.33264309167861938</v>
      </c>
      <c r="CJ211" s="79">
        <v>-0.20692253112792969</v>
      </c>
      <c r="CK211" s="79">
        <v>0.1041238084435463</v>
      </c>
      <c r="CL211" s="79">
        <v>0.46873959898948669</v>
      </c>
      <c r="CM211" s="79">
        <v>0.68273448944091797</v>
      </c>
      <c r="CN211" s="79">
        <v>-0.13758528232574463</v>
      </c>
      <c r="CO211" s="79">
        <v>0.47141310572624207</v>
      </c>
      <c r="CP211" s="79">
        <v>0.19474208354949951</v>
      </c>
      <c r="CQ211" s="79">
        <v>-1.7204895615577698E-2</v>
      </c>
      <c r="CR211" s="79">
        <v>0.411418616771698</v>
      </c>
      <c r="CS211" s="79">
        <v>-0.65154457092285156</v>
      </c>
      <c r="CT211" s="79">
        <v>-0.25621533393859863</v>
      </c>
      <c r="CU211" s="79">
        <v>6.1981227248907089E-2</v>
      </c>
      <c r="CV211" s="79">
        <v>-9.6835099160671234E-2</v>
      </c>
      <c r="CW211" s="79">
        <v>-1.7535583972930908</v>
      </c>
      <c r="CX211" s="79">
        <v>-1.3712612390518188</v>
      </c>
      <c r="CY211" s="79">
        <v>-1.2771065235137939</v>
      </c>
      <c r="CZ211" s="79">
        <v>-1.530109167098999</v>
      </c>
      <c r="DA211" s="79">
        <v>-0.38995179533958435</v>
      </c>
      <c r="DB211" s="79">
        <v>-0.49380272626876831</v>
      </c>
      <c r="DC211" s="79">
        <v>-0.16169573366641998</v>
      </c>
      <c r="DD211" s="79">
        <v>0.18653102219104767</v>
      </c>
      <c r="DE211" s="79">
        <v>-0.29263901710510254</v>
      </c>
      <c r="DF211" s="79">
        <v>-0.39906036853790283</v>
      </c>
      <c r="DG211" s="79">
        <v>-0.12096979469060898</v>
      </c>
      <c r="DH211" s="79">
        <v>4.4014085084199905E-2</v>
      </c>
      <c r="DI211" s="79">
        <v>0.36550116539001465</v>
      </c>
      <c r="DJ211" s="79">
        <v>0.7607606053352356</v>
      </c>
      <c r="DK211" s="79">
        <v>1.0069586038589478</v>
      </c>
      <c r="DL211" s="79">
        <v>0.19453349709510803</v>
      </c>
      <c r="DM211" s="79">
        <v>0.86309713125228882</v>
      </c>
      <c r="DN211" s="79">
        <v>0.60718429088592529</v>
      </c>
      <c r="DO211" s="79">
        <v>0.42809939384460449</v>
      </c>
      <c r="DP211" s="79">
        <v>0.88194209337234497</v>
      </c>
      <c r="DQ211" s="79">
        <v>-8.8259465992450714E-2</v>
      </c>
      <c r="DR211" s="79">
        <v>0.2934628427028656</v>
      </c>
      <c r="DS211" s="79">
        <v>0.62012410163879395</v>
      </c>
      <c r="DT211" s="79">
        <v>0.50403004884719849</v>
      </c>
      <c r="DU211" s="79">
        <v>-1.1673691272735596</v>
      </c>
      <c r="DV211" s="79">
        <v>-0.84257900714874268</v>
      </c>
      <c r="DW211" s="79">
        <v>-0.82408726215362549</v>
      </c>
      <c r="DX211" s="79">
        <v>-1.089097261428833</v>
      </c>
      <c r="DY211" s="79">
        <v>9.4572000205516815E-2</v>
      </c>
      <c r="DZ211" s="79">
        <v>-8.0567508935928345E-2</v>
      </c>
      <c r="EA211" s="79">
        <v>0.19982363283634186</v>
      </c>
      <c r="EB211" s="79">
        <v>0.55330127477645874</v>
      </c>
      <c r="EC211" s="79">
        <v>3.5342376679182053E-2</v>
      </c>
      <c r="ED211" s="79">
        <v>-8.5844673216342926E-2</v>
      </c>
      <c r="EE211" s="79">
        <v>0.18465282022953033</v>
      </c>
      <c r="EF211" s="79">
        <v>0.40632671117782593</v>
      </c>
      <c r="EG211" s="79">
        <v>0.74288851022720337</v>
      </c>
      <c r="EH211" s="79">
        <v>1.1823925971984863</v>
      </c>
      <c r="EI211" s="79">
        <v>1.4750865697860718</v>
      </c>
      <c r="EJ211" s="79">
        <v>0.67406028509140015</v>
      </c>
      <c r="EK211" s="79">
        <v>1.4286267757415771</v>
      </c>
      <c r="EL211" s="79">
        <v>1.2026853561401367</v>
      </c>
      <c r="EM211" s="79">
        <v>1.0710480213165283</v>
      </c>
      <c r="EN211" s="79">
        <v>1.5613032579421997</v>
      </c>
      <c r="EO211" s="79">
        <v>0.72503477334976196</v>
      </c>
      <c r="EP211" s="79">
        <v>1.0871108770370483</v>
      </c>
      <c r="EQ211" s="79">
        <v>1.425993800163269</v>
      </c>
      <c r="ER211" s="79">
        <v>1.3715838193893433</v>
      </c>
      <c r="ES211" s="79">
        <v>-0.3210049569606781</v>
      </c>
      <c r="ET211" s="79">
        <v>-7.9245820641517639E-2</v>
      </c>
      <c r="EU211" s="79">
        <v>-0.1699993759393692</v>
      </c>
      <c r="EV211" s="79">
        <v>-0.45234620571136475</v>
      </c>
      <c r="EW211" s="79">
        <v>74.183387756347656</v>
      </c>
      <c r="EX211" s="79">
        <v>72.776023864746094</v>
      </c>
      <c r="EY211" s="79">
        <v>71.762191772460938</v>
      </c>
      <c r="EZ211" s="79">
        <v>69.986495971679688</v>
      </c>
      <c r="FA211" s="79">
        <v>68.674240112304688</v>
      </c>
      <c r="FB211" s="79">
        <v>68.072761535644531</v>
      </c>
      <c r="FC211" s="79">
        <v>67.056724548339844</v>
      </c>
      <c r="FD211" s="79">
        <v>66.825874328613281</v>
      </c>
      <c r="FE211" s="79">
        <v>70.456031799316406</v>
      </c>
      <c r="FF211" s="79">
        <v>75.329116821289063</v>
      </c>
      <c r="FG211" s="79">
        <v>80.083015441894531</v>
      </c>
      <c r="FH211" s="79">
        <v>85.201942443847656</v>
      </c>
      <c r="FI211" s="79">
        <v>89.725044250488281</v>
      </c>
      <c r="FJ211" s="79">
        <v>93.574600219726563</v>
      </c>
      <c r="FK211" s="79">
        <v>95.957878112792969</v>
      </c>
      <c r="FL211" s="79">
        <v>97.993293762207031</v>
      </c>
      <c r="FM211" s="79">
        <v>98.288131713867188</v>
      </c>
      <c r="FN211" s="79">
        <v>97.532768249511719</v>
      </c>
      <c r="FO211" s="79">
        <v>95.798423767089844</v>
      </c>
      <c r="FP211" s="79">
        <v>92.124359130859375</v>
      </c>
      <c r="FQ211" s="79">
        <v>86.745101928710938</v>
      </c>
      <c r="FR211" s="79">
        <v>81.752220153808594</v>
      </c>
      <c r="FS211" s="79">
        <v>78.302818298339844</v>
      </c>
      <c r="FT211" s="79">
        <v>76.649284362792969</v>
      </c>
      <c r="FU211" s="79">
        <v>0.28448888659477234</v>
      </c>
      <c r="FV211" s="79">
        <v>0.63788920640945435</v>
      </c>
      <c r="FW211" s="79">
        <v>0.24398200213909149</v>
      </c>
      <c r="FX211" s="79">
        <v>3689</v>
      </c>
      <c r="FY211" s="79">
        <v>1</v>
      </c>
      <c r="FZ211" s="41"/>
      <c r="GA211" s="34"/>
      <c r="GB211" s="34"/>
    </row>
    <row r="212" spans="1:184" x14ac:dyDescent="0.25">
      <c r="A212" t="s">
        <v>186</v>
      </c>
      <c r="B212" t="s">
        <v>236</v>
      </c>
      <c r="C212" t="s">
        <v>2</v>
      </c>
      <c r="D212" t="s">
        <v>203</v>
      </c>
      <c r="E212" t="s">
        <v>209</v>
      </c>
      <c r="F212" t="s">
        <v>1</v>
      </c>
      <c r="G212" t="s">
        <v>200</v>
      </c>
      <c r="H212" s="79">
        <v>4062</v>
      </c>
      <c r="I212" s="79">
        <v>2.7924959659576416</v>
      </c>
      <c r="J212" s="79">
        <v>2.5507535934448242</v>
      </c>
      <c r="K212" s="79">
        <v>2.1803550720214844</v>
      </c>
      <c r="L212" s="79">
        <v>2.0036182403564453</v>
      </c>
      <c r="M212" s="79">
        <v>1.9358991384506226</v>
      </c>
      <c r="N212" s="79">
        <v>1.9043049812316895</v>
      </c>
      <c r="O212" s="79">
        <v>2.1494138240814209</v>
      </c>
      <c r="P212" s="79">
        <v>2.3187952041625977</v>
      </c>
      <c r="Q212" s="79">
        <v>2.3214685916900635</v>
      </c>
      <c r="R212" s="79">
        <v>2.3722813129425049</v>
      </c>
      <c r="S212" s="79">
        <v>2.6315972805023193</v>
      </c>
      <c r="T212" s="79">
        <v>2.7341909408569336</v>
      </c>
      <c r="U212" s="79">
        <v>3.1893324851989746</v>
      </c>
      <c r="V212" s="79">
        <v>3.5436680316925049</v>
      </c>
      <c r="W212" s="79">
        <v>3.9265575408935547</v>
      </c>
      <c r="X212" s="79">
        <v>4.211310863494873</v>
      </c>
      <c r="Y212" s="79">
        <v>4.6717119216918945</v>
      </c>
      <c r="Z212" s="79">
        <v>4.7805385589599609</v>
      </c>
      <c r="AA212" s="79">
        <v>4.9894895553588867</v>
      </c>
      <c r="AB212" s="79">
        <v>4.9537949562072754</v>
      </c>
      <c r="AC212" s="79">
        <v>5.0009336471557617</v>
      </c>
      <c r="AD212" s="79">
        <v>4.6222314834594727</v>
      </c>
      <c r="AE212" s="79">
        <v>4.0879988670349121</v>
      </c>
      <c r="AF212" s="79">
        <v>3.3841178417205811</v>
      </c>
      <c r="AG212" s="79">
        <v>-0.57663100957870483</v>
      </c>
      <c r="AH212" s="79">
        <v>-0.51121824979782104</v>
      </c>
      <c r="AI212" s="79">
        <v>-0.45544052124023438</v>
      </c>
      <c r="AJ212" s="79">
        <v>-0.34786069393157959</v>
      </c>
      <c r="AK212" s="79">
        <v>-0.33146974444389343</v>
      </c>
      <c r="AL212" s="79">
        <v>-0.46182712912559509</v>
      </c>
      <c r="AM212" s="79">
        <v>-0.33263245224952698</v>
      </c>
      <c r="AN212" s="79">
        <v>-0.28415760397911072</v>
      </c>
      <c r="AO212" s="79">
        <v>-0.29954394698143005</v>
      </c>
      <c r="AP212" s="79">
        <v>-0.54172950983047485</v>
      </c>
      <c r="AQ212" s="79">
        <v>-0.44197949767112732</v>
      </c>
      <c r="AR212" s="79">
        <v>-0.61556261777877808</v>
      </c>
      <c r="AS212" s="79">
        <v>-0.52396440505981445</v>
      </c>
      <c r="AT212" s="79">
        <v>-0.54305505752563477</v>
      </c>
      <c r="AU212" s="79">
        <v>-0.53259652853012085</v>
      </c>
      <c r="AV212" s="79">
        <v>-0.55836468935012817</v>
      </c>
      <c r="AW212" s="79">
        <v>-0.35131022334098816</v>
      </c>
      <c r="AX212" s="79">
        <v>-0.53426641225814819</v>
      </c>
      <c r="AY212" s="79">
        <v>-0.39079931378364563</v>
      </c>
      <c r="AZ212" s="79">
        <v>-0.39103281497955322</v>
      </c>
      <c r="BA212" s="79">
        <v>-0.37512063980102539</v>
      </c>
      <c r="BB212" s="79">
        <v>-0.70833617448806763</v>
      </c>
      <c r="BC212" s="79">
        <v>-0.74321454763412476</v>
      </c>
      <c r="BD212" s="79">
        <v>-0.70758795738220215</v>
      </c>
      <c r="BE212" s="79">
        <v>-0.39966294169425964</v>
      </c>
      <c r="BF212" s="79">
        <v>-0.33728593587875366</v>
      </c>
      <c r="BG212" s="79">
        <v>-0.31126412749290466</v>
      </c>
      <c r="BH212" s="79">
        <v>-0.22420264780521393</v>
      </c>
      <c r="BI212" s="79">
        <v>-0.20881834626197815</v>
      </c>
      <c r="BJ212" s="79">
        <v>-0.34691467881202698</v>
      </c>
      <c r="BK212" s="79">
        <v>-0.20395825803279877</v>
      </c>
      <c r="BL212" s="79">
        <v>-0.15802295506000519</v>
      </c>
      <c r="BM212" s="79">
        <v>-0.17039202153682709</v>
      </c>
      <c r="BN212" s="79">
        <v>-0.38047537207603455</v>
      </c>
      <c r="BO212" s="79">
        <v>-0.27010560035705566</v>
      </c>
      <c r="BP212" s="79">
        <v>-0.45801240205764771</v>
      </c>
      <c r="BQ212" s="79">
        <v>-0.34127494692802429</v>
      </c>
      <c r="BR212" s="79">
        <v>-0.31656920909881592</v>
      </c>
      <c r="BS212" s="79">
        <v>-0.30721369385719299</v>
      </c>
      <c r="BT212" s="79">
        <v>-0.34216582775115967</v>
      </c>
      <c r="BU212" s="79">
        <v>-0.1203310638666153</v>
      </c>
      <c r="BV212" s="79">
        <v>-0.30617049336433411</v>
      </c>
      <c r="BW212" s="79">
        <v>-0.1559370756149292</v>
      </c>
      <c r="BX212" s="79">
        <v>-0.1423163115978241</v>
      </c>
      <c r="BY212" s="79">
        <v>-0.15306897461414337</v>
      </c>
      <c r="BZ212" s="79">
        <v>-0.47677496075630188</v>
      </c>
      <c r="CA212" s="79">
        <v>-0.5225176215171814</v>
      </c>
      <c r="CB212" s="79">
        <v>-0.51331919431686401</v>
      </c>
      <c r="CC212" s="79">
        <v>-0.27709540724754333</v>
      </c>
      <c r="CD212" s="79">
        <v>-0.21682095527648926</v>
      </c>
      <c r="CE212" s="79">
        <v>-0.21140798926353455</v>
      </c>
      <c r="CF212" s="79">
        <v>-0.13855746388435364</v>
      </c>
      <c r="CG212" s="79">
        <v>-0.12387035042047501</v>
      </c>
      <c r="CH212" s="79">
        <v>-0.26732668280601501</v>
      </c>
      <c r="CI212" s="79">
        <v>-0.11483889818191528</v>
      </c>
      <c r="CJ212" s="79">
        <v>-7.0662468671798706E-2</v>
      </c>
      <c r="CK212" s="79">
        <v>-8.0941803753376007E-2</v>
      </c>
      <c r="CL212" s="79">
        <v>-0.26879122853279114</v>
      </c>
      <c r="CM212" s="79">
        <v>-0.15106625854969025</v>
      </c>
      <c r="CN212" s="79">
        <v>-0.34889358282089233</v>
      </c>
      <c r="CO212" s="79">
        <v>-0.21474477648735046</v>
      </c>
      <c r="CP212" s="79">
        <v>-0.15970577299594879</v>
      </c>
      <c r="CQ212" s="79">
        <v>-0.15111422538757324</v>
      </c>
      <c r="CR212" s="79">
        <v>-0.19242715835571289</v>
      </c>
      <c r="CS212" s="79">
        <v>3.9644397795200348E-2</v>
      </c>
      <c r="CT212" s="79">
        <v>-0.14819194376468658</v>
      </c>
      <c r="CU212" s="79">
        <v>6.7277955822646618E-3</v>
      </c>
      <c r="CV212" s="79">
        <v>2.9943991452455521E-2</v>
      </c>
      <c r="CW212" s="79">
        <v>7.2333717253059149E-4</v>
      </c>
      <c r="CX212" s="79">
        <v>-0.31639635562896729</v>
      </c>
      <c r="CY212" s="79">
        <v>-0.36966356635093689</v>
      </c>
      <c r="CZ212" s="79">
        <v>-0.37876924872398376</v>
      </c>
      <c r="DA212" s="79">
        <v>-0.15452787280082703</v>
      </c>
      <c r="DB212" s="79">
        <v>-9.6355967223644257E-2</v>
      </c>
      <c r="DC212" s="79">
        <v>-0.11155185848474503</v>
      </c>
      <c r="DD212" s="79">
        <v>-5.2912283688783646E-2</v>
      </c>
      <c r="DE212" s="79">
        <v>-3.8922358304262161E-2</v>
      </c>
      <c r="DF212" s="79">
        <v>-0.18773868680000305</v>
      </c>
      <c r="DG212" s="79">
        <v>-2.5719540193676949E-2</v>
      </c>
      <c r="DH212" s="79">
        <v>1.6698012128472328E-2</v>
      </c>
      <c r="DI212" s="79">
        <v>8.5084214806556702E-3</v>
      </c>
      <c r="DJ212" s="79">
        <v>-0.15710709989070892</v>
      </c>
      <c r="DK212" s="79">
        <v>-3.2026920467615128E-2</v>
      </c>
      <c r="DL212" s="79">
        <v>-0.23977477848529816</v>
      </c>
      <c r="DM212" s="79">
        <v>-8.8214606046676636E-2</v>
      </c>
      <c r="DN212" s="79">
        <v>-2.8423492331057787E-3</v>
      </c>
      <c r="DO212" s="79">
        <v>4.9852412194013596E-3</v>
      </c>
      <c r="DP212" s="79">
        <v>-4.268849641084671E-2</v>
      </c>
      <c r="DQ212" s="79">
        <v>0.19961985945701599</v>
      </c>
      <c r="DR212" s="79">
        <v>9.786602109670639E-3</v>
      </c>
      <c r="DS212" s="79">
        <v>0.1693926602602005</v>
      </c>
      <c r="DT212" s="79">
        <v>0.20220428705215454</v>
      </c>
      <c r="DU212" s="79">
        <v>0.15451563894748688</v>
      </c>
      <c r="DV212" s="79">
        <v>-0.15601775050163269</v>
      </c>
      <c r="DW212" s="79">
        <v>-0.21680952608585358</v>
      </c>
      <c r="DX212" s="79">
        <v>-0.24421930313110352</v>
      </c>
      <c r="DY212" s="79">
        <v>2.2440174594521523E-2</v>
      </c>
      <c r="DZ212" s="79">
        <v>7.7576346695423126E-2</v>
      </c>
      <c r="EA212" s="79">
        <v>3.2624535262584686E-2</v>
      </c>
      <c r="EB212" s="79">
        <v>7.0745758712291718E-2</v>
      </c>
      <c r="EC212" s="79">
        <v>8.3729051053524017E-2</v>
      </c>
      <c r="ED212" s="79">
        <v>-7.282625138759613E-2</v>
      </c>
      <c r="EE212" s="79">
        <v>0.10295465588569641</v>
      </c>
      <c r="EF212" s="79">
        <v>0.14283266663551331</v>
      </c>
      <c r="EG212" s="79">
        <v>0.13766033947467804</v>
      </c>
      <c r="EH212" s="79">
        <v>4.1470453143119812E-3</v>
      </c>
      <c r="EI212" s="79">
        <v>0.13984698057174683</v>
      </c>
      <c r="EJ212" s="79">
        <v>-8.2224547863006592E-2</v>
      </c>
      <c r="EK212" s="79">
        <v>9.4474859535694122E-2</v>
      </c>
      <c r="EL212" s="79">
        <v>0.22364352643489838</v>
      </c>
      <c r="EM212" s="79">
        <v>0.23036807775497437</v>
      </c>
      <c r="EN212" s="79">
        <v>0.1735103577375412</v>
      </c>
      <c r="EO212" s="79">
        <v>0.43059900403022766</v>
      </c>
      <c r="EP212" s="79">
        <v>0.23788252472877502</v>
      </c>
      <c r="EQ212" s="79">
        <v>0.40425488352775574</v>
      </c>
      <c r="ER212" s="79">
        <v>0.45092082023620605</v>
      </c>
      <c r="ES212" s="79">
        <v>0.3765673041343689</v>
      </c>
      <c r="ET212" s="79">
        <v>7.554347813129425E-2</v>
      </c>
      <c r="EU212" s="79">
        <v>3.8874405436217785E-3</v>
      </c>
      <c r="EV212" s="79">
        <v>-4.9950543791055679E-2</v>
      </c>
      <c r="EW212" s="79">
        <v>77.682846069335938</v>
      </c>
      <c r="EX212" s="79">
        <v>75.598526000976563</v>
      </c>
      <c r="EY212" s="79">
        <v>73.940521240234375</v>
      </c>
      <c r="EZ212" s="79">
        <v>72.481132507324219</v>
      </c>
      <c r="FA212" s="79">
        <v>71.147407531738281</v>
      </c>
      <c r="FB212" s="79">
        <v>70.410163879394531</v>
      </c>
      <c r="FC212" s="79">
        <v>69.2552490234375</v>
      </c>
      <c r="FD212" s="79">
        <v>68.898040771484375</v>
      </c>
      <c r="FE212" s="79">
        <v>72.310806274414063</v>
      </c>
      <c r="FF212" s="79">
        <v>77.619285583496094</v>
      </c>
      <c r="FG212" s="79">
        <v>82.485008239746094</v>
      </c>
      <c r="FH212" s="79">
        <v>87.258003234863281</v>
      </c>
      <c r="FI212" s="79">
        <v>91.522392272949219</v>
      </c>
      <c r="FJ212" s="79">
        <v>95.252067565917969</v>
      </c>
      <c r="FK212" s="79">
        <v>97.916786193847656</v>
      </c>
      <c r="FL212" s="79">
        <v>99.991409301757813</v>
      </c>
      <c r="FM212" s="79">
        <v>100.46146392822266</v>
      </c>
      <c r="FN212" s="79">
        <v>100.01580810546875</v>
      </c>
      <c r="FO212" s="79">
        <v>98.632110595703125</v>
      </c>
      <c r="FP212" s="79">
        <v>95.634605407714844</v>
      </c>
      <c r="FQ212" s="79">
        <v>90.967231750488281</v>
      </c>
      <c r="FR212" s="79">
        <v>86.081794738769531</v>
      </c>
      <c r="FS212" s="79">
        <v>82.023284912109375</v>
      </c>
      <c r="FT212" s="79">
        <v>79.778030395507813</v>
      </c>
      <c r="FU212" s="79">
        <v>9.9444463849067688E-2</v>
      </c>
      <c r="FV212" s="79">
        <v>0.18145580589771271</v>
      </c>
      <c r="FW212" s="79">
        <v>9.6442557871341705E-2</v>
      </c>
      <c r="FX212" s="79">
        <v>942</v>
      </c>
      <c r="FY212" s="79">
        <v>1</v>
      </c>
      <c r="FZ212" s="41"/>
      <c r="GA212" s="34"/>
      <c r="GB212" s="34"/>
    </row>
    <row r="213" spans="1:184" x14ac:dyDescent="0.25">
      <c r="A213" t="s">
        <v>186</v>
      </c>
      <c r="B213" t="s">
        <v>236</v>
      </c>
      <c r="C213" t="s">
        <v>2</v>
      </c>
      <c r="D213" t="s">
        <v>203</v>
      </c>
      <c r="E213" t="s">
        <v>209</v>
      </c>
      <c r="F213" t="s">
        <v>1</v>
      </c>
      <c r="G213" t="s">
        <v>1</v>
      </c>
      <c r="H213" s="79">
        <v>30675</v>
      </c>
      <c r="I213" s="79">
        <v>17.282627105712891</v>
      </c>
      <c r="J213" s="79">
        <v>14.965900421142578</v>
      </c>
      <c r="K213" s="79">
        <v>13.364548683166504</v>
      </c>
      <c r="L213" s="79">
        <v>12.633723258972168</v>
      </c>
      <c r="M213" s="79">
        <v>11.794600486755371</v>
      </c>
      <c r="N213" s="79">
        <v>11.989345550537109</v>
      </c>
      <c r="O213" s="79">
        <v>13.420451164245605</v>
      </c>
      <c r="P213" s="79">
        <v>14.708305358886719</v>
      </c>
      <c r="Q213" s="79">
        <v>14.463912963867188</v>
      </c>
      <c r="R213" s="79">
        <v>14.771396636962891</v>
      </c>
      <c r="S213" s="79">
        <v>15.72321891784668</v>
      </c>
      <c r="T213" s="79">
        <v>16.275337219238281</v>
      </c>
      <c r="U213" s="79">
        <v>18.727151870727539</v>
      </c>
      <c r="V213" s="79">
        <v>19.95733642578125</v>
      </c>
      <c r="W213" s="79">
        <v>21.636627197265625</v>
      </c>
      <c r="X213" s="79">
        <v>23.337488174438477</v>
      </c>
      <c r="Y213" s="79">
        <v>25.319683074951172</v>
      </c>
      <c r="Z213" s="79">
        <v>27.941289901733398</v>
      </c>
      <c r="AA213" s="79">
        <v>29.562847137451172</v>
      </c>
      <c r="AB213" s="79">
        <v>30.045343399047852</v>
      </c>
      <c r="AC213" s="79">
        <v>30.669776916503906</v>
      </c>
      <c r="AD213" s="79">
        <v>29.951417922973633</v>
      </c>
      <c r="AE213" s="79">
        <v>26.077190399169922</v>
      </c>
      <c r="AF213" s="79">
        <v>21.29948616027832</v>
      </c>
      <c r="AG213" s="79">
        <v>-1.8757199048995972</v>
      </c>
      <c r="AH213" s="79">
        <v>-1.7557014226913452</v>
      </c>
      <c r="AI213" s="79">
        <v>-1.2822636365890503</v>
      </c>
      <c r="AJ213" s="79">
        <v>-0.86117887496948242</v>
      </c>
      <c r="AK213" s="79">
        <v>-1.2363555431365967</v>
      </c>
      <c r="AL213" s="79">
        <v>-1.448020339012146</v>
      </c>
      <c r="AM213" s="79">
        <v>-1.0087565183639526</v>
      </c>
      <c r="AN213" s="79">
        <v>-0.92693454027175903</v>
      </c>
      <c r="AO213" s="79">
        <v>-0.65195298194885254</v>
      </c>
      <c r="AP213" s="79">
        <v>-0.5641169548034668</v>
      </c>
      <c r="AQ213" s="79">
        <v>-0.31240072846412659</v>
      </c>
      <c r="AR213" s="79">
        <v>-1.3408095836639404</v>
      </c>
      <c r="AS213" s="79">
        <v>-0.74925148487091064</v>
      </c>
      <c r="AT213" s="79">
        <v>-1.0433450937271118</v>
      </c>
      <c r="AU213" s="79">
        <v>-1.3214987516403198</v>
      </c>
      <c r="AV213" s="79">
        <v>-0.98771679401397705</v>
      </c>
      <c r="AW213" s="79">
        <v>-2.042919397354126</v>
      </c>
      <c r="AX213" s="79">
        <v>-1.8021121025085449</v>
      </c>
      <c r="AY213" s="79">
        <v>-1.3520506620407104</v>
      </c>
      <c r="AZ213" s="79">
        <v>-1.5944629907608032</v>
      </c>
      <c r="BA213" s="79">
        <v>-3.2338712215423584</v>
      </c>
      <c r="BB213" s="79">
        <v>-3.0378134250640869</v>
      </c>
      <c r="BC213" s="79">
        <v>-2.8151991367340088</v>
      </c>
      <c r="BD213" s="79">
        <v>-3.0356857776641846</v>
      </c>
      <c r="BE213" s="79">
        <v>-1.3598895072937012</v>
      </c>
      <c r="BF213" s="79">
        <v>-1.3073534965515137</v>
      </c>
      <c r="BG213" s="79">
        <v>-0.89305537939071655</v>
      </c>
      <c r="BH213" s="79">
        <v>-0.47412365674972534</v>
      </c>
      <c r="BI213" s="79">
        <v>-0.88619107007980347</v>
      </c>
      <c r="BJ213" s="79">
        <v>-1.1143903732299805</v>
      </c>
      <c r="BK213" s="79">
        <v>-0.67715096473693848</v>
      </c>
      <c r="BL213" s="79">
        <v>-0.5432935357093811</v>
      </c>
      <c r="BM213" s="79">
        <v>-0.25307774543762207</v>
      </c>
      <c r="BN213" s="79">
        <v>-0.11270094662904739</v>
      </c>
      <c r="BO213" s="79">
        <v>0.18628202378749847</v>
      </c>
      <c r="BP213" s="79">
        <v>-0.83606404066085815</v>
      </c>
      <c r="BQ213" s="79">
        <v>-0.15494590997695923</v>
      </c>
      <c r="BR213" s="79">
        <v>-0.40622860193252563</v>
      </c>
      <c r="BS213" s="79">
        <v>-0.64019089937210083</v>
      </c>
      <c r="BT213" s="79">
        <v>-0.27478379011154175</v>
      </c>
      <c r="BU213" s="79">
        <v>-1.1974616050720215</v>
      </c>
      <c r="BV213" s="79">
        <v>-0.97633671760559082</v>
      </c>
      <c r="BW213" s="79">
        <v>-0.51265430450439453</v>
      </c>
      <c r="BX213" s="79">
        <v>-0.69196110963821411</v>
      </c>
      <c r="BY213" s="79">
        <v>-2.3588631153106689</v>
      </c>
      <c r="BZ213" s="79">
        <v>-2.2401304244995117</v>
      </c>
      <c r="CA213" s="79">
        <v>-2.1248817443847656</v>
      </c>
      <c r="CB213" s="79">
        <v>-2.3699588775634766</v>
      </c>
      <c r="CC213" s="79">
        <v>-1.002626895904541</v>
      </c>
      <c r="CD213" s="79">
        <v>-0.99682915210723877</v>
      </c>
      <c r="CE213" s="79">
        <v>-0.62349092960357666</v>
      </c>
      <c r="CF213" s="79">
        <v>-0.20605039596557617</v>
      </c>
      <c r="CG213" s="79">
        <v>-0.64366823434829712</v>
      </c>
      <c r="CH213" s="79">
        <v>-0.88331931829452515</v>
      </c>
      <c r="CI213" s="79">
        <v>-0.44748198986053467</v>
      </c>
      <c r="CJ213" s="79">
        <v>-0.27758499979972839</v>
      </c>
      <c r="CK213" s="79">
        <v>2.3182010278105736E-2</v>
      </c>
      <c r="CL213" s="79">
        <v>0.19994840025901794</v>
      </c>
      <c r="CM213" s="79">
        <v>0.53166818618774414</v>
      </c>
      <c r="CN213" s="79">
        <v>-0.48647886514663696</v>
      </c>
      <c r="CO213" s="79">
        <v>0.2566683292388916</v>
      </c>
      <c r="CP213" s="79">
        <v>3.5036295652389526E-2</v>
      </c>
      <c r="CQ213" s="79">
        <v>-0.16831912100315094</v>
      </c>
      <c r="CR213" s="79">
        <v>0.21899145841598511</v>
      </c>
      <c r="CS213" s="79">
        <v>-0.61190015077590942</v>
      </c>
      <c r="CT213" s="79">
        <v>-0.40440726280212402</v>
      </c>
      <c r="CU213" s="79">
        <v>6.8709023296833038E-2</v>
      </c>
      <c r="CV213" s="79">
        <v>-6.6891103982925415E-2</v>
      </c>
      <c r="CW213" s="79">
        <v>-1.7528350353240967</v>
      </c>
      <c r="CX213" s="79">
        <v>-1.6876575946807861</v>
      </c>
      <c r="CY213" s="79">
        <v>-1.6467700004577637</v>
      </c>
      <c r="CZ213" s="79">
        <v>-1.9088784456253052</v>
      </c>
      <c r="DA213" s="79">
        <v>-0.64536434412002563</v>
      </c>
      <c r="DB213" s="79">
        <v>-0.68630480766296387</v>
      </c>
      <c r="DC213" s="79">
        <v>-0.35392645001411438</v>
      </c>
      <c r="DD213" s="79">
        <v>6.2022857367992401E-2</v>
      </c>
      <c r="DE213" s="79">
        <v>-0.40114539861679077</v>
      </c>
      <c r="DF213" s="79">
        <v>-0.65224826335906982</v>
      </c>
      <c r="DG213" s="79">
        <v>-0.21781300008296967</v>
      </c>
      <c r="DH213" s="79">
        <v>-1.1876438744366169E-2</v>
      </c>
      <c r="DI213" s="79">
        <v>0.29944178462028503</v>
      </c>
      <c r="DJ213" s="79">
        <v>0.51259773969650269</v>
      </c>
      <c r="DK213" s="79">
        <v>0.87705433368682861</v>
      </c>
      <c r="DL213" s="79">
        <v>-0.13689368963241577</v>
      </c>
      <c r="DM213" s="79">
        <v>0.66828256845474243</v>
      </c>
      <c r="DN213" s="79">
        <v>0.47630119323730469</v>
      </c>
      <c r="DO213" s="79">
        <v>0.30355262756347656</v>
      </c>
      <c r="DP213" s="79">
        <v>0.71276670694351196</v>
      </c>
      <c r="DQ213" s="79">
        <v>-2.6338664814829826E-2</v>
      </c>
      <c r="DR213" s="79">
        <v>0.16752222180366516</v>
      </c>
      <c r="DS213" s="79">
        <v>0.65007239580154419</v>
      </c>
      <c r="DT213" s="79">
        <v>0.55817890167236328</v>
      </c>
      <c r="DU213" s="79">
        <v>-1.146807074546814</v>
      </c>
      <c r="DV213" s="79">
        <v>-1.1351847648620605</v>
      </c>
      <c r="DW213" s="79">
        <v>-1.1686582565307617</v>
      </c>
      <c r="DX213" s="79">
        <v>-1.4477980136871338</v>
      </c>
      <c r="DY213" s="79">
        <v>-0.12953391671180725</v>
      </c>
      <c r="DZ213" s="79">
        <v>-0.23795692622661591</v>
      </c>
      <c r="EA213" s="79">
        <v>3.5281818360090256E-2</v>
      </c>
      <c r="EB213" s="79">
        <v>0.44907805323600769</v>
      </c>
      <c r="EC213" s="79">
        <v>-5.0980914384126663E-2</v>
      </c>
      <c r="ED213" s="79">
        <v>-0.3186182975769043</v>
      </c>
      <c r="EE213" s="79">
        <v>0.1137925386428833</v>
      </c>
      <c r="EF213" s="79">
        <v>0.37176451086997986</v>
      </c>
      <c r="EG213" s="79">
        <v>0.69831699132919312</v>
      </c>
      <c r="EH213" s="79">
        <v>0.96401375532150269</v>
      </c>
      <c r="EI213" s="79">
        <v>1.3757370710372925</v>
      </c>
      <c r="EJ213" s="79">
        <v>0.36785179376602173</v>
      </c>
      <c r="EK213" s="79">
        <v>1.2625881433486938</v>
      </c>
      <c r="EL213" s="79">
        <v>1.1134176254272461</v>
      </c>
      <c r="EM213" s="79">
        <v>0.98486047983169556</v>
      </c>
      <c r="EN213" s="79">
        <v>1.4256997108459473</v>
      </c>
      <c r="EO213" s="79">
        <v>0.81911909580230713</v>
      </c>
      <c r="EP213" s="79">
        <v>0.9932975172996521</v>
      </c>
      <c r="EQ213" s="79">
        <v>1.4894686937332153</v>
      </c>
      <c r="ER213" s="79">
        <v>1.4606807231903076</v>
      </c>
      <c r="ES213" s="79">
        <v>-0.27179890871047974</v>
      </c>
      <c r="ET213" s="79">
        <v>-0.33750179409980774</v>
      </c>
      <c r="EU213" s="79">
        <v>-0.47834089398384094</v>
      </c>
      <c r="EV213" s="79">
        <v>-0.78207111358642578</v>
      </c>
      <c r="EW213" s="79">
        <v>74.770851135253906</v>
      </c>
      <c r="EX213" s="79">
        <v>73.265380859375</v>
      </c>
      <c r="EY213" s="79">
        <v>72.134658813476563</v>
      </c>
      <c r="EZ213" s="79">
        <v>70.402694702148438</v>
      </c>
      <c r="FA213" s="79">
        <v>69.083793640136719</v>
      </c>
      <c r="FB213" s="79">
        <v>68.467079162597656</v>
      </c>
      <c r="FC213" s="79">
        <v>67.415679931640625</v>
      </c>
      <c r="FD213" s="79">
        <v>67.156272888183594</v>
      </c>
      <c r="FE213" s="79">
        <v>70.764595031738281</v>
      </c>
      <c r="FF213" s="79">
        <v>75.744209289550781</v>
      </c>
      <c r="FG213" s="79">
        <v>80.522987365722656</v>
      </c>
      <c r="FH213" s="79">
        <v>85.580123901367188</v>
      </c>
      <c r="FI213" s="79">
        <v>90.056289672851563</v>
      </c>
      <c r="FJ213" s="79">
        <v>93.886421203613281</v>
      </c>
      <c r="FK213" s="79">
        <v>96.324203491210938</v>
      </c>
      <c r="FL213" s="79">
        <v>98.3739013671875</v>
      </c>
      <c r="FM213" s="79">
        <v>98.676345825195313</v>
      </c>
      <c r="FN213" s="79">
        <v>97.964515686035156</v>
      </c>
      <c r="FO213" s="79">
        <v>96.277145385742188</v>
      </c>
      <c r="FP213" s="79">
        <v>92.698341369628906</v>
      </c>
      <c r="FQ213" s="79">
        <v>87.396232604980469</v>
      </c>
      <c r="FR213" s="79">
        <v>82.42803955078125</v>
      </c>
      <c r="FS213" s="79">
        <v>78.901023864746094</v>
      </c>
      <c r="FT213" s="79">
        <v>77.156562805175781</v>
      </c>
      <c r="FU213" s="79">
        <v>0.30136874318122864</v>
      </c>
      <c r="FV213" s="79">
        <v>0.6631959080696106</v>
      </c>
      <c r="FW213" s="79">
        <v>0.2623516321182251</v>
      </c>
      <c r="FX213" s="79">
        <v>4631</v>
      </c>
      <c r="FY213" s="79">
        <v>1</v>
      </c>
      <c r="FZ213" s="41"/>
      <c r="GA213" s="34"/>
      <c r="GB213" s="34"/>
    </row>
    <row r="214" spans="1:184" x14ac:dyDescent="0.25">
      <c r="A214" t="s">
        <v>186</v>
      </c>
      <c r="B214" t="s">
        <v>236</v>
      </c>
      <c r="C214" t="s">
        <v>2</v>
      </c>
      <c r="D214" t="s">
        <v>203</v>
      </c>
      <c r="E214" t="s">
        <v>209</v>
      </c>
      <c r="F214" t="s">
        <v>178</v>
      </c>
      <c r="G214" t="s">
        <v>1</v>
      </c>
      <c r="H214" s="79">
        <v>22290</v>
      </c>
      <c r="I214" s="79">
        <v>10.551578521728516</v>
      </c>
      <c r="J214" s="79">
        <v>9.0680274963378906</v>
      </c>
      <c r="K214" s="79">
        <v>8.0178556442260742</v>
      </c>
      <c r="L214" s="79">
        <v>7.4436759948730469</v>
      </c>
      <c r="M214" s="79">
        <v>7.2047843933105469</v>
      </c>
      <c r="N214" s="79">
        <v>7.437495231628418</v>
      </c>
      <c r="O214" s="79">
        <v>8.1879730224609375</v>
      </c>
      <c r="P214" s="79">
        <v>9.1716775894165039</v>
      </c>
      <c r="Q214" s="79">
        <v>8.9922695159912109</v>
      </c>
      <c r="R214" s="79">
        <v>9.185450553894043</v>
      </c>
      <c r="S214" s="79">
        <v>9.3785619735717773</v>
      </c>
      <c r="T214" s="79">
        <v>9.9830322265625</v>
      </c>
      <c r="U214" s="79">
        <v>10.981650352478027</v>
      </c>
      <c r="V214" s="79">
        <v>11.652469635009766</v>
      </c>
      <c r="W214" s="79">
        <v>12.542407035827637</v>
      </c>
      <c r="X214" s="79">
        <v>13.30781078338623</v>
      </c>
      <c r="Y214" s="79">
        <v>14.420714378356934</v>
      </c>
      <c r="Z214" s="79">
        <v>16.380599975585938</v>
      </c>
      <c r="AA214" s="79">
        <v>17.70909309387207</v>
      </c>
      <c r="AB214" s="79">
        <v>17.947681427001953</v>
      </c>
      <c r="AC214" s="79">
        <v>18.837944030761719</v>
      </c>
      <c r="AD214" s="79">
        <v>18.339731216430664</v>
      </c>
      <c r="AE214" s="79">
        <v>16.132959365844727</v>
      </c>
      <c r="AF214" s="79">
        <v>13.21183967590332</v>
      </c>
      <c r="AG214" s="79">
        <v>-1.8452447652816772</v>
      </c>
      <c r="AH214" s="79">
        <v>-1.5294411182403564</v>
      </c>
      <c r="AI214" s="79">
        <v>-1.2113898992538452</v>
      </c>
      <c r="AJ214" s="79">
        <v>-1.0269615650177002</v>
      </c>
      <c r="AK214" s="79">
        <v>-0.79759937524795532</v>
      </c>
      <c r="AL214" s="79">
        <v>-0.50750654935836792</v>
      </c>
      <c r="AM214" s="79">
        <v>-0.33335071802139282</v>
      </c>
      <c r="AN214" s="79">
        <v>-0.2785085141658783</v>
      </c>
      <c r="AO214" s="79">
        <v>-0.31721186637878418</v>
      </c>
      <c r="AP214" s="79">
        <v>-3.8599934428930283E-2</v>
      </c>
      <c r="AQ214" s="79">
        <v>-0.12860497832298279</v>
      </c>
      <c r="AR214" s="79">
        <v>-0.53395795822143555</v>
      </c>
      <c r="AS214" s="79">
        <v>-0.63801795244216919</v>
      </c>
      <c r="AT214" s="79">
        <v>-0.64831030368804932</v>
      </c>
      <c r="AU214" s="79">
        <v>-0.91322779655456543</v>
      </c>
      <c r="AV214" s="79">
        <v>-1.0308444499969482</v>
      </c>
      <c r="AW214" s="79">
        <v>-1.5262910127639771</v>
      </c>
      <c r="AX214" s="79">
        <v>-1.1349575519561768</v>
      </c>
      <c r="AY214" s="79">
        <v>-1.0538433790206909</v>
      </c>
      <c r="AZ214" s="79">
        <v>-1.3872455358505249</v>
      </c>
      <c r="BA214" s="79">
        <v>-2.6696624755859375</v>
      </c>
      <c r="BB214" s="79">
        <v>-2.8461904525756836</v>
      </c>
      <c r="BC214" s="79">
        <v>-2.6877987384796143</v>
      </c>
      <c r="BD214" s="79">
        <v>-2.4260210990905762</v>
      </c>
      <c r="BE214" s="79">
        <v>-1.4897329807281494</v>
      </c>
      <c r="BF214" s="79">
        <v>-1.220636248588562</v>
      </c>
      <c r="BG214" s="79">
        <v>-0.9534449577331543</v>
      </c>
      <c r="BH214" s="79">
        <v>-0.78531092405319214</v>
      </c>
      <c r="BI214" s="79">
        <v>-0.5760466456413269</v>
      </c>
      <c r="BJ214" s="79">
        <v>-0.30582857131958008</v>
      </c>
      <c r="BK214" s="79">
        <v>-0.13671363890171051</v>
      </c>
      <c r="BL214" s="79">
        <v>-6.1614342033863068E-2</v>
      </c>
      <c r="BM214" s="79">
        <v>-0.10431667417287827</v>
      </c>
      <c r="BN214" s="79">
        <v>0.19689416885375977</v>
      </c>
      <c r="BO214" s="79">
        <v>0.13307468593120575</v>
      </c>
      <c r="BP214" s="79">
        <v>-0.24156464636325836</v>
      </c>
      <c r="BQ214" s="79">
        <v>-0.29460814595222473</v>
      </c>
      <c r="BR214" s="79">
        <v>-0.26722592115402222</v>
      </c>
      <c r="BS214" s="79">
        <v>-0.48640424013137817</v>
      </c>
      <c r="BT214" s="79">
        <v>-0.57022899389266968</v>
      </c>
      <c r="BU214" s="79">
        <v>-1.0249592065811157</v>
      </c>
      <c r="BV214" s="79">
        <v>-0.62917613983154297</v>
      </c>
      <c r="BW214" s="79">
        <v>-0.53355515003204346</v>
      </c>
      <c r="BX214" s="79">
        <v>-0.87679493427276611</v>
      </c>
      <c r="BY214" s="79">
        <v>-2.1569209098815918</v>
      </c>
      <c r="BZ214" s="79">
        <v>-2.3460350036621094</v>
      </c>
      <c r="CA214" s="79">
        <v>-2.2351193428039551</v>
      </c>
      <c r="CB214" s="79">
        <v>-2.0265002250671387</v>
      </c>
      <c r="CC214" s="79">
        <v>-1.2435066699981689</v>
      </c>
      <c r="CD214" s="79">
        <v>-1.0067590475082397</v>
      </c>
      <c r="CE214" s="79">
        <v>-0.77479308843612671</v>
      </c>
      <c r="CF214" s="79">
        <v>-0.61794435977935791</v>
      </c>
      <c r="CG214" s="79">
        <v>-0.4225999116897583</v>
      </c>
      <c r="CH214" s="79">
        <v>-0.16614700853824615</v>
      </c>
      <c r="CI214" s="79">
        <v>-5.2341079572215676E-4</v>
      </c>
      <c r="CJ214" s="79">
        <v>8.8605910539627075E-2</v>
      </c>
      <c r="CK214" s="79">
        <v>4.313388466835022E-2</v>
      </c>
      <c r="CL214" s="79">
        <v>0.35999667644500732</v>
      </c>
      <c r="CM214" s="79">
        <v>0.31431323289871216</v>
      </c>
      <c r="CN214" s="79">
        <v>-3.9053946733474731E-2</v>
      </c>
      <c r="CO214" s="79">
        <v>-5.6763548403978348E-2</v>
      </c>
      <c r="CP214" s="79">
        <v>-3.2880324870347977E-3</v>
      </c>
      <c r="CQ214" s="79">
        <v>-0.19078756868839264</v>
      </c>
      <c r="CR214" s="79">
        <v>-0.25120812654495239</v>
      </c>
      <c r="CS214" s="79">
        <v>-0.6777382493019104</v>
      </c>
      <c r="CT214" s="79">
        <v>-0.27887344360351563</v>
      </c>
      <c r="CU214" s="79">
        <v>-0.17320506274700165</v>
      </c>
      <c r="CV214" s="79">
        <v>-0.52325844764709473</v>
      </c>
      <c r="CW214" s="79">
        <v>-1.8017973899841309</v>
      </c>
      <c r="CX214" s="79">
        <v>-1.9996287822723389</v>
      </c>
      <c r="CY214" s="79">
        <v>-1.9215948581695557</v>
      </c>
      <c r="CZ214" s="79">
        <v>-1.7497931718826294</v>
      </c>
      <c r="DA214" s="79">
        <v>-0.9972802996635437</v>
      </c>
      <c r="DB214" s="79">
        <v>-0.79288178682327271</v>
      </c>
      <c r="DC214" s="79">
        <v>-0.59614121913909912</v>
      </c>
      <c r="DD214" s="79">
        <v>-0.45057782530784607</v>
      </c>
      <c r="DE214" s="79">
        <v>-0.2691531777381897</v>
      </c>
      <c r="DF214" s="79">
        <v>-2.6465445756912231E-2</v>
      </c>
      <c r="DG214" s="79">
        <v>0.13566681742668152</v>
      </c>
      <c r="DH214" s="79">
        <v>0.23882615566253662</v>
      </c>
      <c r="DI214" s="79">
        <v>0.1905844509601593</v>
      </c>
      <c r="DJ214" s="79">
        <v>0.52309918403625488</v>
      </c>
      <c r="DK214" s="79">
        <v>0.49555176496505737</v>
      </c>
      <c r="DL214" s="79">
        <v>0.1634567528963089</v>
      </c>
      <c r="DM214" s="79">
        <v>0.18108105659484863</v>
      </c>
      <c r="DN214" s="79">
        <v>0.26064983010292053</v>
      </c>
      <c r="DO214" s="79">
        <v>0.10482911765575409</v>
      </c>
      <c r="DP214" s="79">
        <v>6.781274825334549E-2</v>
      </c>
      <c r="DQ214" s="79">
        <v>-0.33051735162734985</v>
      </c>
      <c r="DR214" s="79">
        <v>7.1429252624511719E-2</v>
      </c>
      <c r="DS214" s="79">
        <v>0.18714499473571777</v>
      </c>
      <c r="DT214" s="79">
        <v>-0.16972196102142334</v>
      </c>
      <c r="DU214" s="79">
        <v>-1.4466739892959595</v>
      </c>
      <c r="DV214" s="79">
        <v>-1.6532225608825684</v>
      </c>
      <c r="DW214" s="79">
        <v>-1.6080704927444458</v>
      </c>
      <c r="DX214" s="79">
        <v>-1.4730861186981201</v>
      </c>
      <c r="DY214" s="79">
        <v>-0.64176857471466064</v>
      </c>
      <c r="DZ214" s="79">
        <v>-0.48407703638076782</v>
      </c>
      <c r="EA214" s="79">
        <v>-0.33819624781608582</v>
      </c>
      <c r="EB214" s="79">
        <v>-0.20892710983753204</v>
      </c>
      <c r="EC214" s="79">
        <v>-4.7600466758012772E-2</v>
      </c>
      <c r="ED214" s="79">
        <v>0.1752125471830368</v>
      </c>
      <c r="EE214" s="79">
        <v>0.33230388164520264</v>
      </c>
      <c r="EF214" s="79">
        <v>0.45572033524513245</v>
      </c>
      <c r="EG214" s="79">
        <v>0.40347963571548462</v>
      </c>
      <c r="EH214" s="79">
        <v>0.75859326124191284</v>
      </c>
      <c r="EI214" s="79">
        <v>0.75723147392272949</v>
      </c>
      <c r="EJ214" s="79">
        <v>0.45585006475448608</v>
      </c>
      <c r="EK214" s="79">
        <v>0.52449089288711548</v>
      </c>
      <c r="EL214" s="79">
        <v>0.64173418283462524</v>
      </c>
      <c r="EM214" s="79">
        <v>0.53165262937545776</v>
      </c>
      <c r="EN214" s="79">
        <v>0.52842819690704346</v>
      </c>
      <c r="EO214" s="79">
        <v>0.17081448435783386</v>
      </c>
      <c r="EP214" s="79">
        <v>0.57721072435379028</v>
      </c>
      <c r="EQ214" s="79">
        <v>0.70743322372436523</v>
      </c>
      <c r="ER214" s="79">
        <v>0.34072858095169067</v>
      </c>
      <c r="ES214" s="79">
        <v>-0.93393218517303467</v>
      </c>
      <c r="ET214" s="79">
        <v>-1.1530669927597046</v>
      </c>
      <c r="EU214" s="79">
        <v>-1.1553909778594971</v>
      </c>
      <c r="EV214" s="79">
        <v>-1.0735652446746826</v>
      </c>
      <c r="EW214" s="79">
        <v>72.980018615722656</v>
      </c>
      <c r="EX214" s="79">
        <v>71.731925964355469</v>
      </c>
      <c r="EY214" s="79">
        <v>71.087333679199219</v>
      </c>
      <c r="EZ214" s="79">
        <v>69.055145263671875</v>
      </c>
      <c r="FA214" s="79">
        <v>67.442367553710938</v>
      </c>
      <c r="FB214" s="79">
        <v>66.952140808105469</v>
      </c>
      <c r="FC214" s="79">
        <v>66.126914978027344</v>
      </c>
      <c r="FD214" s="79">
        <v>66.105621337890625</v>
      </c>
      <c r="FE214" s="79">
        <v>69.779655456542969</v>
      </c>
      <c r="FF214" s="79">
        <v>74.185806274414063</v>
      </c>
      <c r="FG214" s="79">
        <v>78.876029968261719</v>
      </c>
      <c r="FH214" s="79">
        <v>83.86773681640625</v>
      </c>
      <c r="FI214" s="79">
        <v>88.463363647460938</v>
      </c>
      <c r="FJ214" s="79">
        <v>92.591026306152344</v>
      </c>
      <c r="FK214" s="79">
        <v>94.648460388183594</v>
      </c>
      <c r="FL214" s="79">
        <v>96.792800903320313</v>
      </c>
      <c r="FM214" s="79">
        <v>96.810134887695313</v>
      </c>
      <c r="FN214" s="79">
        <v>95.711082458496094</v>
      </c>
      <c r="FO214" s="79">
        <v>93.680961608886719</v>
      </c>
      <c r="FP214" s="79">
        <v>89.735786437988281</v>
      </c>
      <c r="FQ214" s="79">
        <v>84.545722961425781</v>
      </c>
      <c r="FR214" s="79">
        <v>79.976333618164063</v>
      </c>
      <c r="FS214" s="79">
        <v>76.90008544921875</v>
      </c>
      <c r="FT214" s="79">
        <v>75.173431396484375</v>
      </c>
      <c r="FU214" s="79">
        <v>0.19671453535556793</v>
      </c>
      <c r="FV214" s="79">
        <v>0.42490097880363464</v>
      </c>
      <c r="FW214" s="79">
        <v>0.17305238544940948</v>
      </c>
      <c r="FX214" s="79">
        <v>3716</v>
      </c>
      <c r="FY214" s="79">
        <v>1</v>
      </c>
      <c r="FZ214" s="41"/>
      <c r="GA214" s="34"/>
      <c r="GB214" s="34"/>
    </row>
    <row r="215" spans="1:184" x14ac:dyDescent="0.25">
      <c r="A215" t="s">
        <v>186</v>
      </c>
      <c r="B215" t="s">
        <v>236</v>
      </c>
      <c r="C215" t="s">
        <v>2</v>
      </c>
      <c r="D215" t="s">
        <v>203</v>
      </c>
      <c r="E215" t="s">
        <v>209</v>
      </c>
      <c r="F215" t="s">
        <v>179</v>
      </c>
      <c r="G215" t="s">
        <v>1</v>
      </c>
      <c r="H215" s="79">
        <v>994</v>
      </c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79"/>
      <c r="CB215" s="79"/>
      <c r="CC215" s="79"/>
      <c r="CD215" s="79"/>
      <c r="CE215" s="79"/>
      <c r="CF215" s="79"/>
      <c r="CG215" s="79"/>
      <c r="CH215" s="79"/>
      <c r="CI215" s="79"/>
      <c r="CJ215" s="79"/>
      <c r="CK215" s="79"/>
      <c r="CL215" s="79"/>
      <c r="CM215" s="79"/>
      <c r="CN215" s="79"/>
      <c r="CO215" s="79"/>
      <c r="CP215" s="79"/>
      <c r="CQ215" s="79"/>
      <c r="CR215" s="79"/>
      <c r="CS215" s="79"/>
      <c r="CT215" s="79"/>
      <c r="CU215" s="79"/>
      <c r="CV215" s="79"/>
      <c r="CW215" s="79"/>
      <c r="CX215" s="79"/>
      <c r="CY215" s="79"/>
      <c r="CZ215" s="79"/>
      <c r="DA215" s="79"/>
      <c r="DB215" s="79"/>
      <c r="DC215" s="79"/>
      <c r="DD215" s="79"/>
      <c r="DE215" s="79"/>
      <c r="DF215" s="79"/>
      <c r="DG215" s="79"/>
      <c r="DH215" s="79"/>
      <c r="DI215" s="79"/>
      <c r="DJ215" s="79"/>
      <c r="DK215" s="79"/>
      <c r="DL215" s="79"/>
      <c r="DM215" s="79"/>
      <c r="DN215" s="79"/>
      <c r="DO215" s="79"/>
      <c r="DP215" s="79"/>
      <c r="DQ215" s="79"/>
      <c r="DR215" s="79"/>
      <c r="DS215" s="79"/>
      <c r="DT215" s="79"/>
      <c r="DU215" s="79"/>
      <c r="DV215" s="79"/>
      <c r="DW215" s="79"/>
      <c r="DX215" s="79"/>
      <c r="DY215" s="79"/>
      <c r="DZ215" s="79"/>
      <c r="EA215" s="79"/>
      <c r="EB215" s="79"/>
      <c r="EC215" s="79"/>
      <c r="ED215" s="79"/>
      <c r="EE215" s="79"/>
      <c r="EF215" s="79"/>
      <c r="EG215" s="79"/>
      <c r="EH215" s="79"/>
      <c r="EI215" s="79"/>
      <c r="EJ215" s="79"/>
      <c r="EK215" s="79"/>
      <c r="EL215" s="79"/>
      <c r="EM215" s="79"/>
      <c r="EN215" s="79"/>
      <c r="EO215" s="79"/>
      <c r="EP215" s="79"/>
      <c r="EQ215" s="79"/>
      <c r="ER215" s="79"/>
      <c r="ES215" s="79"/>
      <c r="ET215" s="79"/>
      <c r="EU215" s="79"/>
      <c r="EV215" s="79"/>
      <c r="EW215" s="79"/>
      <c r="EX215" s="79"/>
      <c r="EY215" s="79"/>
      <c r="EZ215" s="79"/>
      <c r="FA215" s="79"/>
      <c r="FB215" s="79"/>
      <c r="FC215" s="79"/>
      <c r="FD215" s="79"/>
      <c r="FE215" s="79"/>
      <c r="FF215" s="79"/>
      <c r="FG215" s="79"/>
      <c r="FH215" s="79"/>
      <c r="FI215" s="79"/>
      <c r="FJ215" s="79"/>
      <c r="FK215" s="79"/>
      <c r="FL215" s="79"/>
      <c r="FM215" s="79"/>
      <c r="FN215" s="79"/>
      <c r="FO215" s="79"/>
      <c r="FP215" s="79"/>
      <c r="FQ215" s="79"/>
      <c r="FR215" s="79"/>
      <c r="FS215" s="79"/>
      <c r="FT215" s="79"/>
      <c r="FU215" s="79"/>
      <c r="FV215" s="79"/>
      <c r="FW215" s="79"/>
      <c r="FX215" s="79">
        <v>62</v>
      </c>
      <c r="FY215" s="79">
        <v>0</v>
      </c>
      <c r="FZ215" s="41"/>
      <c r="GA215" s="34"/>
      <c r="GB215" s="34"/>
    </row>
    <row r="216" spans="1:184" x14ac:dyDescent="0.25">
      <c r="A216" t="s">
        <v>186</v>
      </c>
      <c r="B216" t="s">
        <v>236</v>
      </c>
      <c r="C216" t="s">
        <v>2</v>
      </c>
      <c r="D216" t="s">
        <v>203</v>
      </c>
      <c r="E216" t="s">
        <v>209</v>
      </c>
      <c r="F216" t="s">
        <v>180</v>
      </c>
      <c r="G216" t="s">
        <v>1</v>
      </c>
      <c r="H216" s="79">
        <v>525</v>
      </c>
      <c r="I216" s="79">
        <v>0.27483746409416199</v>
      </c>
      <c r="J216" s="79">
        <v>0.23107230663299561</v>
      </c>
      <c r="K216" s="79">
        <v>0.2130887359380722</v>
      </c>
      <c r="L216" s="79">
        <v>0.20456394553184509</v>
      </c>
      <c r="M216" s="79">
        <v>0.17748154699802399</v>
      </c>
      <c r="N216" s="79">
        <v>0.17786937952041626</v>
      </c>
      <c r="O216" s="79">
        <v>0.2135595977306366</v>
      </c>
      <c r="P216" s="79">
        <v>0.2319568544626236</v>
      </c>
      <c r="Q216" s="79">
        <v>0.24937978386878967</v>
      </c>
      <c r="R216" s="79">
        <v>0.23524147272109985</v>
      </c>
      <c r="S216" s="79">
        <v>0.20826193690299988</v>
      </c>
      <c r="T216" s="79">
        <v>0.24845951795578003</v>
      </c>
      <c r="U216" s="79">
        <v>0.25776281952857971</v>
      </c>
      <c r="V216" s="79">
        <v>0.27049162983894348</v>
      </c>
      <c r="W216" s="79">
        <v>0.2518400251865387</v>
      </c>
      <c r="X216" s="79">
        <v>0.27602458000183105</v>
      </c>
      <c r="Y216" s="79">
        <v>0.26497310400009155</v>
      </c>
      <c r="Z216" s="79">
        <v>0.30649679899215698</v>
      </c>
      <c r="AA216" s="79">
        <v>0.33472084999084473</v>
      </c>
      <c r="AB216" s="79">
        <v>0.34089133143424988</v>
      </c>
      <c r="AC216" s="79">
        <v>0.31870567798614502</v>
      </c>
      <c r="AD216" s="79">
        <v>0.36225306987762451</v>
      </c>
      <c r="AE216" s="79">
        <v>0.28612267971038818</v>
      </c>
      <c r="AF216" s="79">
        <v>0.26434534788131714</v>
      </c>
      <c r="AG216" s="79">
        <v>-1.3444822281599045E-2</v>
      </c>
      <c r="AH216" s="79">
        <v>-3.7782527506351471E-2</v>
      </c>
      <c r="AI216" s="79">
        <v>-4.4998027384281158E-2</v>
      </c>
      <c r="AJ216" s="79">
        <v>-3.407355397939682E-2</v>
      </c>
      <c r="AK216" s="79">
        <v>-3.4360300749540329E-2</v>
      </c>
      <c r="AL216" s="79">
        <v>-8.110344409942627E-2</v>
      </c>
      <c r="AM216" s="79">
        <v>-5.1656529307365417E-2</v>
      </c>
      <c r="AN216" s="79">
        <v>-8.1904955208301544E-2</v>
      </c>
      <c r="AO216" s="79">
        <v>-9.9964261054992676E-2</v>
      </c>
      <c r="AP216" s="79">
        <v>-3.7865981459617615E-2</v>
      </c>
      <c r="AQ216" s="79">
        <v>-9.6965089440345764E-2</v>
      </c>
      <c r="AR216" s="79">
        <v>-4.2670786380767822E-2</v>
      </c>
      <c r="AS216" s="79">
        <v>-1.622232049703598E-2</v>
      </c>
      <c r="AT216" s="79">
        <v>-1.4756915159523487E-2</v>
      </c>
      <c r="AU216" s="79">
        <v>-4.3746601790189743E-2</v>
      </c>
      <c r="AV216" s="79">
        <v>-6.2953032553195953E-2</v>
      </c>
      <c r="AW216" s="79">
        <v>-0.10457539558410645</v>
      </c>
      <c r="AX216" s="79">
        <v>-5.46395443379879E-2</v>
      </c>
      <c r="AY216" s="79">
        <v>-2.727573923766613E-2</v>
      </c>
      <c r="AZ216" s="79">
        <v>-1.9521601498126984E-2</v>
      </c>
      <c r="BA216" s="79">
        <v>-0.1139269545674324</v>
      </c>
      <c r="BB216" s="79">
        <v>-5.8185402303934097E-2</v>
      </c>
      <c r="BC216" s="79">
        <v>-7.2473600506782532E-2</v>
      </c>
      <c r="BD216" s="79">
        <v>-0.11449036002159119</v>
      </c>
      <c r="BE216" s="79">
        <v>3.4427870064973831E-2</v>
      </c>
      <c r="BF216" s="79">
        <v>7.8684128820896149E-3</v>
      </c>
      <c r="BG216" s="79">
        <v>9.2706235591322184E-4</v>
      </c>
      <c r="BH216" s="79">
        <v>1.0253340005874634E-2</v>
      </c>
      <c r="BI216" s="79">
        <v>-4.8797666095197201E-3</v>
      </c>
      <c r="BJ216" s="79">
        <v>-4.4017396867275238E-2</v>
      </c>
      <c r="BK216" s="79">
        <v>-1.5488080680370331E-2</v>
      </c>
      <c r="BL216" s="79">
        <v>-3.9082325994968414E-2</v>
      </c>
      <c r="BM216" s="79">
        <v>-5.4885383695363998E-2</v>
      </c>
      <c r="BN216" s="79">
        <v>-3.3907941542565823E-4</v>
      </c>
      <c r="BO216" s="79">
        <v>-5.2382409572601318E-2</v>
      </c>
      <c r="BP216" s="79">
        <v>-4.1971011087298393E-3</v>
      </c>
      <c r="BQ216" s="79">
        <v>2.4916283786296844E-2</v>
      </c>
      <c r="BR216" s="79">
        <v>1.8915707245469093E-2</v>
      </c>
      <c r="BS216" s="79">
        <v>-5.3337267599999905E-3</v>
      </c>
      <c r="BT216" s="79">
        <v>-1.0141361504793167E-2</v>
      </c>
      <c r="BU216" s="79">
        <v>-4.6371433883905411E-2</v>
      </c>
      <c r="BV216" s="79">
        <v>-9.8047098144888878E-3</v>
      </c>
      <c r="BW216" s="79">
        <v>2.335495688021183E-2</v>
      </c>
      <c r="BX216" s="79">
        <v>3.0201293528079987E-2</v>
      </c>
      <c r="BY216" s="79">
        <v>-5.6191802024841309E-2</v>
      </c>
      <c r="BZ216" s="79">
        <v>3.1950334087014198E-3</v>
      </c>
      <c r="CA216" s="79">
        <v>-2.7110515162348747E-2</v>
      </c>
      <c r="CB216" s="79">
        <v>-5.8014150708913803E-2</v>
      </c>
      <c r="CC216" s="79">
        <v>6.758435070514679E-2</v>
      </c>
      <c r="CD216" s="79">
        <v>3.9486113935709E-2</v>
      </c>
      <c r="CE216" s="79">
        <v>3.2734639942646027E-2</v>
      </c>
      <c r="CF216" s="79">
        <v>4.0954012423753738E-2</v>
      </c>
      <c r="CG216" s="79">
        <v>1.5538360923528671E-2</v>
      </c>
      <c r="CH216" s="79">
        <v>-1.833171583712101E-2</v>
      </c>
      <c r="CI216" s="79">
        <v>9.5620770007371902E-3</v>
      </c>
      <c r="CJ216" s="79">
        <v>-9.423503652215004E-3</v>
      </c>
      <c r="CK216" s="79">
        <v>-2.3663885891437531E-2</v>
      </c>
      <c r="CL216" s="79">
        <v>2.565193735063076E-2</v>
      </c>
      <c r="CM216" s="79">
        <v>-2.1504579111933708E-2</v>
      </c>
      <c r="CN216" s="79">
        <v>2.2449655458331108E-2</v>
      </c>
      <c r="CO216" s="79">
        <v>5.3408756852149963E-2</v>
      </c>
      <c r="CP216" s="79">
        <v>4.2237263172864914E-2</v>
      </c>
      <c r="CQ216" s="79">
        <v>2.1270914003252983E-2</v>
      </c>
      <c r="CR216" s="79">
        <v>2.6435840874910355E-2</v>
      </c>
      <c r="CS216" s="79">
        <v>-6.0595455579459667E-3</v>
      </c>
      <c r="CT216" s="79">
        <v>2.1247759461402893E-2</v>
      </c>
      <c r="CU216" s="79">
        <v>5.8421622961759567E-2</v>
      </c>
      <c r="CV216" s="79">
        <v>6.4639218151569366E-2</v>
      </c>
      <c r="CW216" s="79">
        <v>-1.6204608604311943E-2</v>
      </c>
      <c r="CX216" s="79">
        <v>4.5706935226917267E-2</v>
      </c>
      <c r="CY216" s="79">
        <v>4.3078213930130005E-3</v>
      </c>
      <c r="CZ216" s="79">
        <v>-1.8898902460932732E-2</v>
      </c>
      <c r="DA216" s="79">
        <v>0.10074083507061005</v>
      </c>
      <c r="DB216" s="79">
        <v>7.1103818714618683E-2</v>
      </c>
      <c r="DC216" s="79">
        <v>6.4542219042778015E-2</v>
      </c>
      <c r="DD216" s="79">
        <v>7.1654684841632843E-2</v>
      </c>
      <c r="DE216" s="79">
        <v>3.5956487059593201E-2</v>
      </c>
      <c r="DF216" s="79">
        <v>7.353966124355793E-3</v>
      </c>
      <c r="DG216" s="79">
        <v>3.4612234681844711E-2</v>
      </c>
      <c r="DH216" s="79">
        <v>2.0235316827893257E-2</v>
      </c>
      <c r="DI216" s="79">
        <v>7.5576105155050755E-3</v>
      </c>
      <c r="DJ216" s="79">
        <v>5.1642954349517822E-2</v>
      </c>
      <c r="DK216" s="79">
        <v>9.3732504174113274E-3</v>
      </c>
      <c r="DL216" s="79">
        <v>4.909641295671463E-2</v>
      </c>
      <c r="DM216" s="79">
        <v>8.1901229918003082E-2</v>
      </c>
      <c r="DN216" s="79">
        <v>6.5558820962905884E-2</v>
      </c>
      <c r="DO216" s="79">
        <v>4.7875553369522095E-2</v>
      </c>
      <c r="DP216" s="79">
        <v>6.3013046979904175E-2</v>
      </c>
      <c r="DQ216" s="79">
        <v>3.4252341836690903E-2</v>
      </c>
      <c r="DR216" s="79">
        <v>5.2300229668617249E-2</v>
      </c>
      <c r="DS216" s="79">
        <v>9.3488290905952454E-2</v>
      </c>
      <c r="DT216" s="79">
        <v>9.9077142775058746E-2</v>
      </c>
      <c r="DU216" s="79">
        <v>2.3782584816217422E-2</v>
      </c>
      <c r="DV216" s="79">
        <v>8.8218837976455688E-2</v>
      </c>
      <c r="DW216" s="79">
        <v>3.5726156085729599E-2</v>
      </c>
      <c r="DX216" s="79">
        <v>2.0216347649693489E-2</v>
      </c>
      <c r="DY216" s="79">
        <v>0.14861352741718292</v>
      </c>
      <c r="DZ216" s="79">
        <v>0.11675475537776947</v>
      </c>
      <c r="EA216" s="79">
        <v>0.11046730726957321</v>
      </c>
      <c r="EB216" s="79">
        <v>0.1159815788269043</v>
      </c>
      <c r="EC216" s="79">
        <v>6.5437018871307373E-2</v>
      </c>
      <c r="ED216" s="79">
        <v>4.444001242518425E-2</v>
      </c>
      <c r="EE216" s="79">
        <v>7.0780687034130096E-2</v>
      </c>
      <c r="EF216" s="79">
        <v>6.3057944178581238E-2</v>
      </c>
      <c r="EG216" s="79">
        <v>5.2636492997407913E-2</v>
      </c>
      <c r="EH216" s="79">
        <v>8.9169852435588837E-2</v>
      </c>
      <c r="EI216" s="79">
        <v>5.3955931216478348E-2</v>
      </c>
      <c r="EJ216" s="79">
        <v>8.757009357213974E-2</v>
      </c>
      <c r="EK216" s="79">
        <v>0.12303983420133591</v>
      </c>
      <c r="EL216" s="79">
        <v>9.9231444299221039E-2</v>
      </c>
      <c r="EM216" s="79">
        <v>8.6288429796695709E-2</v>
      </c>
      <c r="EN216" s="79">
        <v>0.11582471430301666</v>
      </c>
      <c r="EO216" s="79">
        <v>9.2456303536891937E-2</v>
      </c>
      <c r="EP216" s="79">
        <v>9.7135059535503387E-2</v>
      </c>
      <c r="EQ216" s="79">
        <v>0.14411897957324982</v>
      </c>
      <c r="ER216" s="79">
        <v>0.14880003035068512</v>
      </c>
      <c r="ES216" s="79">
        <v>8.1517741084098816E-2</v>
      </c>
      <c r="ET216" s="79">
        <v>0.14959926903247833</v>
      </c>
      <c r="EU216" s="79">
        <v>8.1089243292808533E-2</v>
      </c>
      <c r="EV216" s="79">
        <v>7.6692558825016022E-2</v>
      </c>
      <c r="EW216" s="79">
        <v>59.205432891845703</v>
      </c>
      <c r="EX216" s="79">
        <v>61.673908233642578</v>
      </c>
      <c r="EY216" s="79">
        <v>60.405143737792969</v>
      </c>
      <c r="EZ216" s="79">
        <v>60.402004241943359</v>
      </c>
      <c r="FA216" s="79">
        <v>60.277660369873047</v>
      </c>
      <c r="FB216" s="79">
        <v>60.166595458984375</v>
      </c>
      <c r="FC216" s="79">
        <v>59.0853271484375</v>
      </c>
      <c r="FD216" s="79">
        <v>59.099346160888672</v>
      </c>
      <c r="FE216" s="79">
        <v>59.542125701904297</v>
      </c>
      <c r="FF216" s="79">
        <v>60.088550567626953</v>
      </c>
      <c r="FG216" s="79">
        <v>61.657718658447266</v>
      </c>
      <c r="FH216" s="79">
        <v>65.873565673828125</v>
      </c>
      <c r="FI216" s="79">
        <v>69.298828125</v>
      </c>
      <c r="FJ216" s="79">
        <v>74.454055786132813</v>
      </c>
      <c r="FK216" s="79">
        <v>76.373466491699219</v>
      </c>
      <c r="FL216" s="79">
        <v>79.245491027832031</v>
      </c>
      <c r="FM216" s="79">
        <v>78.671897888183594</v>
      </c>
      <c r="FN216" s="79">
        <v>75.420608520507813</v>
      </c>
      <c r="FO216" s="79">
        <v>73.873863220214844</v>
      </c>
      <c r="FP216" s="79">
        <v>70.495254516601563</v>
      </c>
      <c r="FQ216" s="79">
        <v>67.412796020507813</v>
      </c>
      <c r="FR216" s="79">
        <v>62.554004669189453</v>
      </c>
      <c r="FS216" s="79">
        <v>60.456943511962891</v>
      </c>
      <c r="FT216" s="79">
        <v>60.567840576171875</v>
      </c>
      <c r="FU216" s="79">
        <v>1.8646035343408585E-2</v>
      </c>
      <c r="FV216" s="79">
        <v>3.3489380031824112E-2</v>
      </c>
      <c r="FW216" s="79">
        <v>2.0912809297442436E-2</v>
      </c>
      <c r="FX216" s="79">
        <v>109</v>
      </c>
      <c r="FY216" s="79">
        <v>1</v>
      </c>
      <c r="FZ216" s="41"/>
      <c r="GA216" s="34"/>
      <c r="GB216" s="34"/>
    </row>
    <row r="217" spans="1:184" x14ac:dyDescent="0.25">
      <c r="A217" t="s">
        <v>186</v>
      </c>
      <c r="B217" t="s">
        <v>236</v>
      </c>
      <c r="C217" t="s">
        <v>2</v>
      </c>
      <c r="D217" t="s">
        <v>203</v>
      </c>
      <c r="E217" t="s">
        <v>209</v>
      </c>
      <c r="F217" t="s">
        <v>181</v>
      </c>
      <c r="G217" t="s">
        <v>1</v>
      </c>
      <c r="H217" s="79">
        <v>247</v>
      </c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79"/>
      <c r="CB217" s="79"/>
      <c r="CC217" s="79"/>
      <c r="CD217" s="79"/>
      <c r="CE217" s="79"/>
      <c r="CF217" s="79"/>
      <c r="CG217" s="79"/>
      <c r="CH217" s="79"/>
      <c r="CI217" s="79"/>
      <c r="CJ217" s="79"/>
      <c r="CK217" s="79"/>
      <c r="CL217" s="79"/>
      <c r="CM217" s="79"/>
      <c r="CN217" s="79"/>
      <c r="CO217" s="79"/>
      <c r="CP217" s="79"/>
      <c r="CQ217" s="79"/>
      <c r="CR217" s="79"/>
      <c r="CS217" s="79"/>
      <c r="CT217" s="79"/>
      <c r="CU217" s="79"/>
      <c r="CV217" s="79"/>
      <c r="CW217" s="79"/>
      <c r="CX217" s="79"/>
      <c r="CY217" s="79"/>
      <c r="CZ217" s="79"/>
      <c r="DA217" s="79"/>
      <c r="DB217" s="79"/>
      <c r="DC217" s="79"/>
      <c r="DD217" s="79"/>
      <c r="DE217" s="79"/>
      <c r="DF217" s="79"/>
      <c r="DG217" s="79"/>
      <c r="DH217" s="79"/>
      <c r="DI217" s="79"/>
      <c r="DJ217" s="79"/>
      <c r="DK217" s="79"/>
      <c r="DL217" s="79"/>
      <c r="DM217" s="79"/>
      <c r="DN217" s="79"/>
      <c r="DO217" s="79"/>
      <c r="DP217" s="79"/>
      <c r="DQ217" s="79"/>
      <c r="DR217" s="79"/>
      <c r="DS217" s="79"/>
      <c r="DT217" s="79"/>
      <c r="DU217" s="79"/>
      <c r="DV217" s="79"/>
      <c r="DW217" s="79"/>
      <c r="DX217" s="79"/>
      <c r="DY217" s="79"/>
      <c r="DZ217" s="79"/>
      <c r="EA217" s="79"/>
      <c r="EB217" s="79"/>
      <c r="EC217" s="79"/>
      <c r="ED217" s="79"/>
      <c r="EE217" s="79"/>
      <c r="EF217" s="79"/>
      <c r="EG217" s="79"/>
      <c r="EH217" s="79"/>
      <c r="EI217" s="79"/>
      <c r="EJ217" s="79"/>
      <c r="EK217" s="79"/>
      <c r="EL217" s="79"/>
      <c r="EM217" s="79"/>
      <c r="EN217" s="79"/>
      <c r="EO217" s="79"/>
      <c r="EP217" s="79"/>
      <c r="EQ217" s="79"/>
      <c r="ER217" s="79"/>
      <c r="ES217" s="79"/>
      <c r="ET217" s="79"/>
      <c r="EU217" s="79"/>
      <c r="EV217" s="79"/>
      <c r="EW217" s="79"/>
      <c r="EX217" s="79"/>
      <c r="EY217" s="79"/>
      <c r="EZ217" s="79"/>
      <c r="FA217" s="79"/>
      <c r="FB217" s="79"/>
      <c r="FC217" s="79"/>
      <c r="FD217" s="79"/>
      <c r="FE217" s="79"/>
      <c r="FF217" s="79"/>
      <c r="FG217" s="79"/>
      <c r="FH217" s="79"/>
      <c r="FI217" s="79"/>
      <c r="FJ217" s="79"/>
      <c r="FK217" s="79"/>
      <c r="FL217" s="79"/>
      <c r="FM217" s="79"/>
      <c r="FN217" s="79"/>
      <c r="FO217" s="79"/>
      <c r="FP217" s="79"/>
      <c r="FQ217" s="79"/>
      <c r="FR217" s="79"/>
      <c r="FS217" s="79"/>
      <c r="FT217" s="79"/>
      <c r="FU217" s="79"/>
      <c r="FV217" s="79"/>
      <c r="FW217" s="79"/>
      <c r="FX217" s="79">
        <v>10</v>
      </c>
      <c r="FY217" s="79">
        <v>0</v>
      </c>
      <c r="FZ217" s="41"/>
      <c r="GA217" s="34"/>
      <c r="GB217" s="34"/>
    </row>
    <row r="218" spans="1:184" x14ac:dyDescent="0.25">
      <c r="A218" t="s">
        <v>186</v>
      </c>
      <c r="B218" t="s">
        <v>236</v>
      </c>
      <c r="C218" t="s">
        <v>2</v>
      </c>
      <c r="D218" t="s">
        <v>203</v>
      </c>
      <c r="E218" t="s">
        <v>209</v>
      </c>
      <c r="F218" t="s">
        <v>182</v>
      </c>
      <c r="G218" t="s">
        <v>1</v>
      </c>
      <c r="H218" s="79">
        <v>2499</v>
      </c>
      <c r="I218" s="79">
        <v>1.3310807943344116</v>
      </c>
      <c r="J218" s="79">
        <v>1.134905219078064</v>
      </c>
      <c r="K218" s="79">
        <v>1.0319414138793945</v>
      </c>
      <c r="L218" s="79">
        <v>0.99432170391082764</v>
      </c>
      <c r="M218" s="79">
        <v>0.92254012823104858</v>
      </c>
      <c r="N218" s="79">
        <v>0.98837840557098389</v>
      </c>
      <c r="O218" s="79">
        <v>0.9992944598197937</v>
      </c>
      <c r="P218" s="79">
        <v>1.2072471380233765</v>
      </c>
      <c r="Q218" s="79">
        <v>1.212824821472168</v>
      </c>
      <c r="R218" s="79">
        <v>1.2019765377044678</v>
      </c>
      <c r="S218" s="79">
        <v>1.3546944856643677</v>
      </c>
      <c r="T218" s="79">
        <v>1.3953571319580078</v>
      </c>
      <c r="U218" s="79">
        <v>1.4855194091796875</v>
      </c>
      <c r="V218" s="79">
        <v>1.6275941133499146</v>
      </c>
      <c r="W218" s="79">
        <v>1.7344582080841064</v>
      </c>
      <c r="X218" s="79">
        <v>1.9267932176589966</v>
      </c>
      <c r="Y218" s="79">
        <v>2.2550220489501953</v>
      </c>
      <c r="Z218" s="79">
        <v>2.5371899604797363</v>
      </c>
      <c r="AA218" s="79">
        <v>2.5996460914611816</v>
      </c>
      <c r="AB218" s="79">
        <v>2.7313435077667236</v>
      </c>
      <c r="AC218" s="79">
        <v>2.4453623294830322</v>
      </c>
      <c r="AD218" s="79">
        <v>2.1201856136322021</v>
      </c>
      <c r="AE218" s="79">
        <v>1.9789965152740479</v>
      </c>
      <c r="AF218" s="79">
        <v>1.3961154222488403</v>
      </c>
      <c r="AG218" s="79">
        <v>-0.48567485809326172</v>
      </c>
      <c r="AH218" s="79">
        <v>-0.46567651629447937</v>
      </c>
      <c r="AI218" s="79">
        <v>-0.38570839166641235</v>
      </c>
      <c r="AJ218" s="79">
        <v>-0.30247551202774048</v>
      </c>
      <c r="AK218" s="79">
        <v>-0.25295451283454895</v>
      </c>
      <c r="AL218" s="79">
        <v>-0.19779960811138153</v>
      </c>
      <c r="AM218" s="79">
        <v>-0.3341621458530426</v>
      </c>
      <c r="AN218" s="79">
        <v>-0.32328459620475769</v>
      </c>
      <c r="AO218" s="79">
        <v>-0.22115518152713776</v>
      </c>
      <c r="AP218" s="79">
        <v>-0.28411921858787537</v>
      </c>
      <c r="AQ218" s="79">
        <v>-0.20356273651123047</v>
      </c>
      <c r="AR218" s="79">
        <v>-0.3255884051322937</v>
      </c>
      <c r="AS218" s="79">
        <v>-0.38742482662200928</v>
      </c>
      <c r="AT218" s="79">
        <v>-0.37554547190666199</v>
      </c>
      <c r="AU218" s="79">
        <v>-0.54942816495895386</v>
      </c>
      <c r="AV218" s="79">
        <v>-0.71646207571029663</v>
      </c>
      <c r="AW218" s="79">
        <v>-0.66775435209274292</v>
      </c>
      <c r="AX218" s="79">
        <v>-0.50593024492263794</v>
      </c>
      <c r="AY218" s="79">
        <v>-0.30058979988098145</v>
      </c>
      <c r="AZ218" s="79">
        <v>-0.14360511302947998</v>
      </c>
      <c r="BA218" s="79">
        <v>-0.46613436937332153</v>
      </c>
      <c r="BB218" s="79">
        <v>-0.7088438868522644</v>
      </c>
      <c r="BC218" s="79">
        <v>-0.34592977166175842</v>
      </c>
      <c r="BD218" s="79">
        <v>-0.51739269495010376</v>
      </c>
      <c r="BE218" s="79">
        <v>-0.32809951901435852</v>
      </c>
      <c r="BF218" s="79">
        <v>-0.32264158129692078</v>
      </c>
      <c r="BG218" s="79">
        <v>-0.26161131262779236</v>
      </c>
      <c r="BH218" s="79">
        <v>-0.18632370233535767</v>
      </c>
      <c r="BI218" s="79">
        <v>-0.16015811264514923</v>
      </c>
      <c r="BJ218" s="79">
        <v>-0.11271068453788757</v>
      </c>
      <c r="BK218" s="79">
        <v>-0.25410974025726318</v>
      </c>
      <c r="BL218" s="79">
        <v>-0.22880014777183533</v>
      </c>
      <c r="BM218" s="79">
        <v>-0.10975228995084763</v>
      </c>
      <c r="BN218" s="79">
        <v>-0.15238919854164124</v>
      </c>
      <c r="BO218" s="79">
        <v>-5.0340037792921066E-2</v>
      </c>
      <c r="BP218" s="79">
        <v>-0.16306310892105103</v>
      </c>
      <c r="BQ218" s="79">
        <v>-0.20289421081542969</v>
      </c>
      <c r="BR218" s="79">
        <v>-0.20171420276165009</v>
      </c>
      <c r="BS218" s="79">
        <v>-0.36047595739364624</v>
      </c>
      <c r="BT218" s="79">
        <v>-0.50375145673751831</v>
      </c>
      <c r="BU218" s="79">
        <v>-0.44342583417892456</v>
      </c>
      <c r="BV218" s="79">
        <v>-0.28131255507469177</v>
      </c>
      <c r="BW218" s="79">
        <v>-9.455098956823349E-2</v>
      </c>
      <c r="BX218" s="79">
        <v>6.9599129259586334E-2</v>
      </c>
      <c r="BY218" s="79">
        <v>-0.25956195592880249</v>
      </c>
      <c r="BZ218" s="79">
        <v>-0.51543670892715454</v>
      </c>
      <c r="CA218" s="79">
        <v>-0.18317404389381409</v>
      </c>
      <c r="CB218" s="79">
        <v>-0.38070505857467651</v>
      </c>
      <c r="CC218" s="79">
        <v>-0.21896333992481232</v>
      </c>
      <c r="CD218" s="79">
        <v>-0.22357599437236786</v>
      </c>
      <c r="CE218" s="79">
        <v>-0.17566205561161041</v>
      </c>
      <c r="CF218" s="79">
        <v>-0.10587732493877411</v>
      </c>
      <c r="CG218" s="79">
        <v>-9.5887608826160431E-2</v>
      </c>
      <c r="CH218" s="79">
        <v>-5.3778350353240967E-2</v>
      </c>
      <c r="CI218" s="79">
        <v>-0.19866566359996796</v>
      </c>
      <c r="CJ218" s="79">
        <v>-0.16336050629615784</v>
      </c>
      <c r="CK218" s="79">
        <v>-3.2594986259937286E-2</v>
      </c>
      <c r="CL218" s="79">
        <v>-6.1153378337621689E-2</v>
      </c>
      <c r="CM218" s="79">
        <v>5.5781543254852295E-2</v>
      </c>
      <c r="CN218" s="79">
        <v>-5.0498578697443008E-2</v>
      </c>
      <c r="CO218" s="79">
        <v>-7.5088873505592346E-2</v>
      </c>
      <c r="CP218" s="79">
        <v>-8.1319190561771393E-2</v>
      </c>
      <c r="CQ218" s="79">
        <v>-0.22960823774337769</v>
      </c>
      <c r="CR218" s="79">
        <v>-0.35642874240875244</v>
      </c>
      <c r="CS218" s="79">
        <v>-0.28805658221244812</v>
      </c>
      <c r="CT218" s="79">
        <v>-0.12574301660060883</v>
      </c>
      <c r="CU218" s="79">
        <v>4.815085232257843E-2</v>
      </c>
      <c r="CV218" s="79">
        <v>0.21726374328136444</v>
      </c>
      <c r="CW218" s="79">
        <v>-0.11649055778980255</v>
      </c>
      <c r="CX218" s="79">
        <v>-0.3814835250377655</v>
      </c>
      <c r="CY218" s="79">
        <v>-7.0449918508529663E-2</v>
      </c>
      <c r="CZ218" s="79">
        <v>-0.28603559732437134</v>
      </c>
      <c r="DA218" s="79">
        <v>-0.10982714593410492</v>
      </c>
      <c r="DB218" s="79">
        <v>-0.12451042234897614</v>
      </c>
      <c r="DC218" s="79">
        <v>-8.971279114484787E-2</v>
      </c>
      <c r="DD218" s="79">
        <v>-2.5430940091609955E-2</v>
      </c>
      <c r="DE218" s="79">
        <v>-3.1617105007171631E-2</v>
      </c>
      <c r="DF218" s="79">
        <v>5.1539838314056396E-3</v>
      </c>
      <c r="DG218" s="79">
        <v>-0.14322160184383392</v>
      </c>
      <c r="DH218" s="79">
        <v>-9.792085736989975E-2</v>
      </c>
      <c r="DI218" s="79">
        <v>4.4562321156263351E-2</v>
      </c>
      <c r="DJ218" s="79">
        <v>3.0082434415817261E-2</v>
      </c>
      <c r="DK218" s="79">
        <v>0.16190312802791595</v>
      </c>
      <c r="DL218" s="79">
        <v>6.2065951526165009E-2</v>
      </c>
      <c r="DM218" s="79">
        <v>5.2716467529535294E-2</v>
      </c>
      <c r="DN218" s="79">
        <v>3.9075817912817001E-2</v>
      </c>
      <c r="DO218" s="79">
        <v>-9.8740525543689728E-2</v>
      </c>
      <c r="DP218" s="79">
        <v>-0.20910601317882538</v>
      </c>
      <c r="DQ218" s="79">
        <v>-0.13268733024597168</v>
      </c>
      <c r="DR218" s="79">
        <v>2.982652559876442E-2</v>
      </c>
      <c r="DS218" s="79">
        <v>0.19085270166397095</v>
      </c>
      <c r="DT218" s="79">
        <v>0.36492836475372314</v>
      </c>
      <c r="DU218" s="79">
        <v>2.6580853387713432E-2</v>
      </c>
      <c r="DV218" s="79">
        <v>-0.24753031134605408</v>
      </c>
      <c r="DW218" s="79">
        <v>4.2274203151464462E-2</v>
      </c>
      <c r="DX218" s="79">
        <v>-0.19136613607406616</v>
      </c>
      <c r="DY218" s="79">
        <v>4.7748178243637085E-2</v>
      </c>
      <c r="DZ218" s="79">
        <v>1.85245331376791E-2</v>
      </c>
      <c r="EA218" s="79">
        <v>3.4384287893772125E-2</v>
      </c>
      <c r="EB218" s="79">
        <v>9.0720862150192261E-2</v>
      </c>
      <c r="EC218" s="79">
        <v>6.1179298907518387E-2</v>
      </c>
      <c r="ED218" s="79">
        <v>9.0242914855480194E-2</v>
      </c>
      <c r="EE218" s="79">
        <v>-6.3169181346893311E-2</v>
      </c>
      <c r="EF218" s="79">
        <v>-3.4364024177193642E-3</v>
      </c>
      <c r="EG218" s="79">
        <v>0.15596520900726318</v>
      </c>
      <c r="EH218" s="79">
        <v>0.16181245446205139</v>
      </c>
      <c r="EI218" s="79">
        <v>0.31512582302093506</v>
      </c>
      <c r="EJ218" s="79">
        <v>0.22459125518798828</v>
      </c>
      <c r="EK218" s="79">
        <v>0.23724707961082458</v>
      </c>
      <c r="EL218" s="79">
        <v>0.2129070907831192</v>
      </c>
      <c r="EM218" s="79">
        <v>9.0211674571037292E-2</v>
      </c>
      <c r="EN218" s="79">
        <v>3.6046134773641825E-3</v>
      </c>
      <c r="EO218" s="79">
        <v>9.1641195118427277E-2</v>
      </c>
      <c r="EP218" s="79">
        <v>0.25444424152374268</v>
      </c>
      <c r="EQ218" s="79">
        <v>0.39689150452613831</v>
      </c>
      <c r="ER218" s="79">
        <v>0.57813256978988647</v>
      </c>
      <c r="ES218" s="79">
        <v>0.23315325379371643</v>
      </c>
      <c r="ET218" s="79">
        <v>-5.4123152047395706E-2</v>
      </c>
      <c r="EU218" s="79">
        <v>0.2050299346446991</v>
      </c>
      <c r="EV218" s="79">
        <v>-5.4678484797477722E-2</v>
      </c>
      <c r="EW218" s="79">
        <v>70.222862243652344</v>
      </c>
      <c r="EX218" s="79">
        <v>68.551612854003906</v>
      </c>
      <c r="EY218" s="79">
        <v>66.05413818359375</v>
      </c>
      <c r="EZ218" s="79">
        <v>65.180191040039063</v>
      </c>
      <c r="FA218" s="79">
        <v>64.038810729980469</v>
      </c>
      <c r="FB218" s="79">
        <v>62.757968902587891</v>
      </c>
      <c r="FC218" s="79">
        <v>62.179908752441406</v>
      </c>
      <c r="FD218" s="79">
        <v>62.016880035400391</v>
      </c>
      <c r="FE218" s="79">
        <v>66.033615112304688</v>
      </c>
      <c r="FF218" s="79">
        <v>73.196174621582031</v>
      </c>
      <c r="FG218" s="79">
        <v>79.155372619628906</v>
      </c>
      <c r="FH218" s="79">
        <v>86.281242370605469</v>
      </c>
      <c r="FI218" s="79">
        <v>92.149551391601563</v>
      </c>
      <c r="FJ218" s="79">
        <v>95.568740844726563</v>
      </c>
      <c r="FK218" s="79">
        <v>99.290626525878906</v>
      </c>
      <c r="FL218" s="79">
        <v>100.88582611083984</v>
      </c>
      <c r="FM218" s="79">
        <v>99.908912658691406</v>
      </c>
      <c r="FN218" s="79">
        <v>99.311729431152344</v>
      </c>
      <c r="FO218" s="79">
        <v>96.969322204589844</v>
      </c>
      <c r="FP218" s="79">
        <v>93.775115966796875</v>
      </c>
      <c r="FQ218" s="79">
        <v>87.667335510253906</v>
      </c>
      <c r="FR218" s="79">
        <v>79.884925842285156</v>
      </c>
      <c r="FS218" s="79">
        <v>74.917259216308594</v>
      </c>
      <c r="FT218" s="79">
        <v>72.4619140625</v>
      </c>
      <c r="FU218" s="79">
        <v>9.4547972083091736E-2</v>
      </c>
      <c r="FV218" s="79">
        <v>0.19165739417076111</v>
      </c>
      <c r="FW218" s="79">
        <v>8.2308471202850342E-2</v>
      </c>
      <c r="FX218" s="79">
        <v>318</v>
      </c>
      <c r="FY218" s="79">
        <v>1</v>
      </c>
      <c r="FZ218" s="41"/>
      <c r="GA218" s="34"/>
      <c r="GB218" s="34"/>
    </row>
    <row r="219" spans="1:184" x14ac:dyDescent="0.25">
      <c r="A219" t="s">
        <v>186</v>
      </c>
      <c r="B219" t="s">
        <v>236</v>
      </c>
      <c r="C219" t="s">
        <v>2</v>
      </c>
      <c r="D219" t="s">
        <v>203</v>
      </c>
      <c r="E219" t="s">
        <v>209</v>
      </c>
      <c r="F219" t="s">
        <v>183</v>
      </c>
      <c r="G219" t="s">
        <v>1</v>
      </c>
      <c r="H219" s="79">
        <v>2211</v>
      </c>
      <c r="I219" s="79">
        <v>1.7338417768478394</v>
      </c>
      <c r="J219" s="79">
        <v>1.514707088470459</v>
      </c>
      <c r="K219" s="79">
        <v>1.3804653882980347</v>
      </c>
      <c r="L219" s="79">
        <v>1.3424253463745117</v>
      </c>
      <c r="M219" s="79">
        <v>1.3896286487579346</v>
      </c>
      <c r="N219" s="79">
        <v>1.2918107509613037</v>
      </c>
      <c r="O219" s="79">
        <v>1.6064198017120361</v>
      </c>
      <c r="P219" s="79">
        <v>1.527266263961792</v>
      </c>
      <c r="Q219" s="79">
        <v>1.5337409973144531</v>
      </c>
      <c r="R219" s="79">
        <v>1.6657099723815918</v>
      </c>
      <c r="S219" s="79">
        <v>1.8473440408706665</v>
      </c>
      <c r="T219" s="79">
        <v>1.6673516035079956</v>
      </c>
      <c r="U219" s="79">
        <v>2.3083550930023193</v>
      </c>
      <c r="V219" s="79">
        <v>2.3589818477630615</v>
      </c>
      <c r="W219" s="79">
        <v>2.743732213973999</v>
      </c>
      <c r="X219" s="79">
        <v>2.9452242851257324</v>
      </c>
      <c r="Y219" s="79">
        <v>3.0823886394500732</v>
      </c>
      <c r="Z219" s="79">
        <v>3.1980946063995361</v>
      </c>
      <c r="AA219" s="79">
        <v>3.4559378623962402</v>
      </c>
      <c r="AB219" s="79">
        <v>3.4854865074157715</v>
      </c>
      <c r="AC219" s="79">
        <v>3.2247169017791748</v>
      </c>
      <c r="AD219" s="79">
        <v>2.9937496185302734</v>
      </c>
      <c r="AE219" s="79">
        <v>2.7141456604003906</v>
      </c>
      <c r="AF219" s="79">
        <v>2.2975554466247559</v>
      </c>
      <c r="AG219" s="79">
        <v>-0.31186160445213318</v>
      </c>
      <c r="AH219" s="79">
        <v>-0.35649573802947998</v>
      </c>
      <c r="AI219" s="79">
        <v>-0.22155119478702545</v>
      </c>
      <c r="AJ219" s="79">
        <v>-9.1402076184749603E-2</v>
      </c>
      <c r="AK219" s="79">
        <v>-2.0458878949284554E-2</v>
      </c>
      <c r="AL219" s="79">
        <v>-0.2564888596534729</v>
      </c>
      <c r="AM219" s="79">
        <v>-0.17381767928600311</v>
      </c>
      <c r="AN219" s="79">
        <v>-0.43491417169570923</v>
      </c>
      <c r="AO219" s="79">
        <v>-0.2602865993976593</v>
      </c>
      <c r="AP219" s="79">
        <v>-0.22778238356113434</v>
      </c>
      <c r="AQ219" s="79">
        <v>-0.251220703125</v>
      </c>
      <c r="AR219" s="79">
        <v>-0.60496407747268677</v>
      </c>
      <c r="AS219" s="79">
        <v>-0.27611684799194336</v>
      </c>
      <c r="AT219" s="79">
        <v>-0.40600618720054626</v>
      </c>
      <c r="AU219" s="79">
        <v>-0.20591136813163757</v>
      </c>
      <c r="AV219" s="79">
        <v>-3.0247814953327179E-2</v>
      </c>
      <c r="AW219" s="79">
        <v>-0.33232524991035461</v>
      </c>
      <c r="AX219" s="79">
        <v>-0.59851014614105225</v>
      </c>
      <c r="AY219" s="79">
        <v>-0.30539143085479736</v>
      </c>
      <c r="AZ219" s="79">
        <v>-0.20484566688537598</v>
      </c>
      <c r="BA219" s="79">
        <v>-0.33755147457122803</v>
      </c>
      <c r="BB219" s="79">
        <v>-0.49610531330108643</v>
      </c>
      <c r="BC219" s="79">
        <v>-0.264536052942276</v>
      </c>
      <c r="BD219" s="79">
        <v>-1.7219727858901024E-2</v>
      </c>
      <c r="BE219" s="79">
        <v>-0.10929141938686371</v>
      </c>
      <c r="BF219" s="79">
        <v>-0.18159215152263641</v>
      </c>
      <c r="BG219" s="79">
        <v>-6.3352160155773163E-2</v>
      </c>
      <c r="BH219" s="79">
        <v>3.7907164543867111E-2</v>
      </c>
      <c r="BI219" s="79">
        <v>0.10135998576879501</v>
      </c>
      <c r="BJ219" s="79">
        <v>-0.15966510772705078</v>
      </c>
      <c r="BK219" s="79">
        <v>-5.8501731604337692E-2</v>
      </c>
      <c r="BL219" s="79">
        <v>-0.27874353528022766</v>
      </c>
      <c r="BM219" s="79">
        <v>-0.12313040345907211</v>
      </c>
      <c r="BN219" s="79">
        <v>-6.8744339048862457E-2</v>
      </c>
      <c r="BO219" s="79">
        <v>-3.5677116364240646E-2</v>
      </c>
      <c r="BP219" s="79">
        <v>-0.40642064809799194</v>
      </c>
      <c r="BQ219" s="79">
        <v>-3.8881901651620865E-2</v>
      </c>
      <c r="BR219" s="79">
        <v>-0.15342007577419281</v>
      </c>
      <c r="BS219" s="79">
        <v>7.5322560966014862E-2</v>
      </c>
      <c r="BT219" s="79">
        <v>0.24865160882472992</v>
      </c>
      <c r="BU219" s="79">
        <v>-3.2560750842094421E-2</v>
      </c>
      <c r="BV219" s="79">
        <v>-0.27998051047325134</v>
      </c>
      <c r="BW219" s="79">
        <v>3.9652506820857525E-3</v>
      </c>
      <c r="BX219" s="79">
        <v>9.8515458405017853E-2</v>
      </c>
      <c r="BY219" s="79">
        <v>-6.0420647263526917E-2</v>
      </c>
      <c r="BZ219" s="79">
        <v>-0.20886911451816559</v>
      </c>
      <c r="CA219" s="79">
        <v>-4.9410685896873474E-2</v>
      </c>
      <c r="CB219" s="79">
        <v>0.16658291220664978</v>
      </c>
      <c r="CC219" s="79">
        <v>3.1008072197437286E-2</v>
      </c>
      <c r="CD219" s="79">
        <v>-6.0454454272985458E-2</v>
      </c>
      <c r="CE219" s="79">
        <v>4.6216011047363281E-2</v>
      </c>
      <c r="CF219" s="79">
        <v>0.1274663507938385</v>
      </c>
      <c r="CG219" s="79">
        <v>0.18573136627674103</v>
      </c>
      <c r="CH219" s="79">
        <v>-9.2605277895927429E-2</v>
      </c>
      <c r="CI219" s="79">
        <v>2.136574313044548E-2</v>
      </c>
      <c r="CJ219" s="79">
        <v>-0.17058022320270538</v>
      </c>
      <c r="CK219" s="79">
        <v>-2.8136428445577621E-2</v>
      </c>
      <c r="CL219" s="79">
        <v>4.1404921561479568E-2</v>
      </c>
      <c r="CM219" s="79">
        <v>0.11360771209001541</v>
      </c>
      <c r="CN219" s="79">
        <v>-0.26891008019447327</v>
      </c>
      <c r="CO219" s="79">
        <v>0.12542630732059479</v>
      </c>
      <c r="CP219" s="79">
        <v>2.152029424905777E-2</v>
      </c>
      <c r="CQ219" s="79">
        <v>0.27010431885719299</v>
      </c>
      <c r="CR219" s="79">
        <v>0.44181650876998901</v>
      </c>
      <c r="CS219" s="79">
        <v>0.17505523562431335</v>
      </c>
      <c r="CT219" s="79">
        <v>-5.936788022518158E-2</v>
      </c>
      <c r="CU219" s="79">
        <v>0.21822474896907806</v>
      </c>
      <c r="CV219" s="79">
        <v>0.30862244963645935</v>
      </c>
      <c r="CW219" s="79">
        <v>0.13151931762695313</v>
      </c>
      <c r="CX219" s="79">
        <v>-9.9301906302571297E-3</v>
      </c>
      <c r="CY219" s="79">
        <v>9.9584490060806274E-2</v>
      </c>
      <c r="CZ219" s="79">
        <v>0.29388406872749329</v>
      </c>
      <c r="DA219" s="79">
        <v>0.17130756378173828</v>
      </c>
      <c r="DB219" s="79">
        <v>6.0683242976665497E-2</v>
      </c>
      <c r="DC219" s="79">
        <v>0.15578417479991913</v>
      </c>
      <c r="DD219" s="79">
        <v>0.21702553331851959</v>
      </c>
      <c r="DE219" s="79">
        <v>0.27010273933410645</v>
      </c>
      <c r="DF219" s="79">
        <v>-2.5545442476868629E-2</v>
      </c>
      <c r="DG219" s="79">
        <v>0.10123321413993835</v>
      </c>
      <c r="DH219" s="79">
        <v>-6.2416914850473404E-2</v>
      </c>
      <c r="DI219" s="79">
        <v>6.685754656791687E-2</v>
      </c>
      <c r="DJ219" s="79">
        <v>0.15155418217182159</v>
      </c>
      <c r="DK219" s="79">
        <v>0.26289254426956177</v>
      </c>
      <c r="DL219" s="79">
        <v>-0.13139951229095459</v>
      </c>
      <c r="DM219" s="79">
        <v>0.28973451256752014</v>
      </c>
      <c r="DN219" s="79">
        <v>0.19646066427230835</v>
      </c>
      <c r="DO219" s="79">
        <v>0.46488606929779053</v>
      </c>
      <c r="DP219" s="79">
        <v>0.63498139381408691</v>
      </c>
      <c r="DQ219" s="79">
        <v>0.38267123699188232</v>
      </c>
      <c r="DR219" s="79">
        <v>0.16124476492404938</v>
      </c>
      <c r="DS219" s="79">
        <v>0.43248423933982849</v>
      </c>
      <c r="DT219" s="79">
        <v>0.51872944831848145</v>
      </c>
      <c r="DU219" s="79">
        <v>0.32345926761627197</v>
      </c>
      <c r="DV219" s="79">
        <v>0.18900872766971588</v>
      </c>
      <c r="DW219" s="79">
        <v>0.24857966601848602</v>
      </c>
      <c r="DX219" s="79">
        <v>0.42118522524833679</v>
      </c>
      <c r="DY219" s="79">
        <v>0.37387773394584656</v>
      </c>
      <c r="DZ219" s="79">
        <v>0.23558683693408966</v>
      </c>
      <c r="EA219" s="79">
        <v>0.31398323178291321</v>
      </c>
      <c r="EB219" s="79">
        <v>0.3463347852230072</v>
      </c>
      <c r="EC219" s="79">
        <v>0.39192160964012146</v>
      </c>
      <c r="ED219" s="79">
        <v>7.1278311312198639E-2</v>
      </c>
      <c r="EE219" s="79">
        <v>0.21654915809631348</v>
      </c>
      <c r="EF219" s="79">
        <v>9.3753717839717865E-2</v>
      </c>
      <c r="EG219" s="79">
        <v>0.20401374995708466</v>
      </c>
      <c r="EH219" s="79">
        <v>0.31059223413467407</v>
      </c>
      <c r="EI219" s="79">
        <v>0.47843611240386963</v>
      </c>
      <c r="EJ219" s="79">
        <v>6.7143924534320831E-2</v>
      </c>
      <c r="EK219" s="79">
        <v>0.52696949243545532</v>
      </c>
      <c r="EL219" s="79">
        <v>0.449046790599823</v>
      </c>
      <c r="EM219" s="79">
        <v>0.74611997604370117</v>
      </c>
      <c r="EN219" s="79">
        <v>0.91388082504272461</v>
      </c>
      <c r="EO219" s="79">
        <v>0.68243575096130371</v>
      </c>
      <c r="EP219" s="79">
        <v>0.47977438569068909</v>
      </c>
      <c r="EQ219" s="79">
        <v>0.74184095859527588</v>
      </c>
      <c r="ER219" s="79">
        <v>0.82209056615829468</v>
      </c>
      <c r="ES219" s="79">
        <v>0.60059010982513428</v>
      </c>
      <c r="ET219" s="79">
        <v>0.47624492645263672</v>
      </c>
      <c r="EU219" s="79">
        <v>0.46370503306388855</v>
      </c>
      <c r="EV219" s="79">
        <v>0.60498785972595215</v>
      </c>
      <c r="EW219" s="79">
        <v>77.619354248046875</v>
      </c>
      <c r="EX219" s="79">
        <v>75.427749633789063</v>
      </c>
      <c r="EY219" s="79">
        <v>72.982002258300781</v>
      </c>
      <c r="EZ219" s="79">
        <v>71.8712158203125</v>
      </c>
      <c r="FA219" s="79">
        <v>70.77294921875</v>
      </c>
      <c r="FB219" s="79">
        <v>69.7374267578125</v>
      </c>
      <c r="FC219" s="79">
        <v>68.688575744628906</v>
      </c>
      <c r="FD219" s="79">
        <v>68.712394714355469</v>
      </c>
      <c r="FE219" s="79">
        <v>72.9488525390625</v>
      </c>
      <c r="FF219" s="79">
        <v>78.190193176269531</v>
      </c>
      <c r="FG219" s="79">
        <v>82.977790832519531</v>
      </c>
      <c r="FH219" s="79">
        <v>88.091583251953125</v>
      </c>
      <c r="FI219" s="79">
        <v>92.494598388671875</v>
      </c>
      <c r="FJ219" s="79">
        <v>95.841751098632813</v>
      </c>
      <c r="FK219" s="79">
        <v>98.913406372070313</v>
      </c>
      <c r="FL219" s="79">
        <v>100.52144622802734</v>
      </c>
      <c r="FM219" s="79">
        <v>101.79741668701172</v>
      </c>
      <c r="FN219" s="79">
        <v>101.06439971923828</v>
      </c>
      <c r="FO219" s="79">
        <v>100.46522521972656</v>
      </c>
      <c r="FP219" s="79">
        <v>97.364326477050781</v>
      </c>
      <c r="FQ219" s="79">
        <v>92.133438110351563</v>
      </c>
      <c r="FR219" s="79">
        <v>87.746871948242188</v>
      </c>
      <c r="FS219" s="79">
        <v>83.10345458984375</v>
      </c>
      <c r="FT219" s="79">
        <v>81.175186157226563</v>
      </c>
      <c r="FU219" s="79">
        <v>0.10959303379058838</v>
      </c>
      <c r="FV219" s="79">
        <v>0.24991883337497711</v>
      </c>
      <c r="FW219" s="79">
        <v>9.3657530844211578E-2</v>
      </c>
      <c r="FX219" s="79">
        <v>207</v>
      </c>
      <c r="FY219" s="79">
        <v>1</v>
      </c>
      <c r="FZ219" s="41"/>
      <c r="GA219" s="34"/>
      <c r="GB219" s="34"/>
    </row>
    <row r="220" spans="1:184" x14ac:dyDescent="0.25">
      <c r="A220" t="s">
        <v>186</v>
      </c>
      <c r="B220" t="s">
        <v>236</v>
      </c>
      <c r="C220" t="s">
        <v>2</v>
      </c>
      <c r="D220" t="s">
        <v>203</v>
      </c>
      <c r="E220" t="s">
        <v>209</v>
      </c>
      <c r="F220" t="s">
        <v>184</v>
      </c>
      <c r="G220" t="s">
        <v>1</v>
      </c>
      <c r="H220" s="79">
        <v>1354</v>
      </c>
      <c r="I220" s="79">
        <v>1.0328217744827271</v>
      </c>
      <c r="J220" s="79">
        <v>0.89859467744827271</v>
      </c>
      <c r="K220" s="79">
        <v>0.79194515943527222</v>
      </c>
      <c r="L220" s="79">
        <v>0.81144487857818604</v>
      </c>
      <c r="M220" s="79">
        <v>0.68256849050521851</v>
      </c>
      <c r="N220" s="79">
        <v>0.71880078315734863</v>
      </c>
      <c r="O220" s="79">
        <v>0.97807300090789795</v>
      </c>
      <c r="P220" s="79">
        <v>1.1435172557830811</v>
      </c>
      <c r="Q220" s="79">
        <v>1.0039222240447998</v>
      </c>
      <c r="R220" s="79">
        <v>0.97853010892868042</v>
      </c>
      <c r="S220" s="79">
        <v>1.0974684953689575</v>
      </c>
      <c r="T220" s="79">
        <v>1.1690691709518433</v>
      </c>
      <c r="U220" s="79">
        <v>1.5351942777633667</v>
      </c>
      <c r="V220" s="79">
        <v>1.5526487827301025</v>
      </c>
      <c r="W220" s="79">
        <v>1.7329765558242798</v>
      </c>
      <c r="X220" s="79">
        <v>1.9288537502288818</v>
      </c>
      <c r="Y220" s="79">
        <v>2.1818175315856934</v>
      </c>
      <c r="Z220" s="79">
        <v>2.3386714458465576</v>
      </c>
      <c r="AA220" s="79">
        <v>2.4029595851898193</v>
      </c>
      <c r="AB220" s="79">
        <v>2.242729663848877</v>
      </c>
      <c r="AC220" s="79">
        <v>2.1805007457733154</v>
      </c>
      <c r="AD220" s="79">
        <v>2.2096641063690186</v>
      </c>
      <c r="AE220" s="79">
        <v>1.5612946748733521</v>
      </c>
      <c r="AF220" s="79">
        <v>1.4131970405578613</v>
      </c>
      <c r="AG220" s="79">
        <v>-0.22328908741474152</v>
      </c>
      <c r="AH220" s="79">
        <v>-0.20312806963920593</v>
      </c>
      <c r="AI220" s="79">
        <v>-0.25832584500312805</v>
      </c>
      <c r="AJ220" s="79">
        <v>-0.15113078057765961</v>
      </c>
      <c r="AK220" s="79">
        <v>-0.26403388381004333</v>
      </c>
      <c r="AL220" s="79">
        <v>-0.32726508378982544</v>
      </c>
      <c r="AM220" s="79">
        <v>-0.19974306225776672</v>
      </c>
      <c r="AN220" s="79">
        <v>-7.2804726660251617E-2</v>
      </c>
      <c r="AO220" s="79">
        <v>-4.1242964565753937E-2</v>
      </c>
      <c r="AP220" s="79">
        <v>-0.10683606564998627</v>
      </c>
      <c r="AQ220" s="79">
        <v>-0.13291114568710327</v>
      </c>
      <c r="AR220" s="79">
        <v>-0.28524079918861389</v>
      </c>
      <c r="AS220" s="79">
        <v>7.8860362991690636E-3</v>
      </c>
      <c r="AT220" s="79">
        <v>-0.12095179408788681</v>
      </c>
      <c r="AU220" s="79">
        <v>-0.22630058228969574</v>
      </c>
      <c r="AV220" s="79">
        <v>-0.1329551488161087</v>
      </c>
      <c r="AW220" s="79">
        <v>-0.12119307368993759</v>
      </c>
      <c r="AX220" s="79">
        <v>0.11003910750150681</v>
      </c>
      <c r="AY220" s="79">
        <v>0.10710672289133072</v>
      </c>
      <c r="AZ220" s="79">
        <v>-8.3955354988574982E-2</v>
      </c>
      <c r="BA220" s="79">
        <v>-2.8408203274011612E-2</v>
      </c>
      <c r="BB220" s="79">
        <v>8.8644847273826599E-3</v>
      </c>
      <c r="BC220" s="79">
        <v>-0.44594559073448181</v>
      </c>
      <c r="BD220" s="79">
        <v>-0.31279969215393066</v>
      </c>
      <c r="BE220" s="79">
        <v>-9.7326062619686127E-2</v>
      </c>
      <c r="BF220" s="79">
        <v>-9.2737577855587006E-2</v>
      </c>
      <c r="BG220" s="79">
        <v>-0.14455781877040863</v>
      </c>
      <c r="BH220" s="79">
        <v>-4.166150838136673E-2</v>
      </c>
      <c r="BI220" s="79">
        <v>-0.16570432484149933</v>
      </c>
      <c r="BJ220" s="79">
        <v>-0.22584451735019684</v>
      </c>
      <c r="BK220" s="79">
        <v>-0.10245727747678757</v>
      </c>
      <c r="BL220" s="79">
        <v>4.026278480887413E-2</v>
      </c>
      <c r="BM220" s="79">
        <v>6.914113461971283E-2</v>
      </c>
      <c r="BN220" s="79">
        <v>8.2611031830310822E-3</v>
      </c>
      <c r="BO220" s="79">
        <v>-8.9780008420348167E-3</v>
      </c>
      <c r="BP220" s="79">
        <v>-0.14831098914146423</v>
      </c>
      <c r="BQ220" s="79">
        <v>0.17077559232711792</v>
      </c>
      <c r="BR220" s="79">
        <v>5.8018889278173447E-2</v>
      </c>
      <c r="BS220" s="79">
        <v>-3.2257139682769775E-2</v>
      </c>
      <c r="BT220" s="79">
        <v>7.7765248715877533E-2</v>
      </c>
      <c r="BU220" s="79">
        <v>8.6985372006893158E-2</v>
      </c>
      <c r="BV220" s="79">
        <v>0.28947210311889648</v>
      </c>
      <c r="BW220" s="79">
        <v>0.29573744535446167</v>
      </c>
      <c r="BX220" s="79">
        <v>0.11545304208993912</v>
      </c>
      <c r="BY220" s="79">
        <v>0.15149424970149994</v>
      </c>
      <c r="BZ220" s="79">
        <v>0.19445496797561646</v>
      </c>
      <c r="CA220" s="79">
        <v>-0.26663076877593994</v>
      </c>
      <c r="CB220" s="79">
        <v>-0.17162333428859711</v>
      </c>
      <c r="CC220" s="79">
        <v>-1.0084453970193863E-2</v>
      </c>
      <c r="CD220" s="79">
        <v>-1.6281455755233765E-2</v>
      </c>
      <c r="CE220" s="79">
        <v>-6.5762445330619812E-2</v>
      </c>
      <c r="CF220" s="79">
        <v>3.4156575798988342E-2</v>
      </c>
      <c r="CG220" s="79">
        <v>-9.7601562738418579E-2</v>
      </c>
      <c r="CH220" s="79">
        <v>-0.15560093522071838</v>
      </c>
      <c r="CI220" s="79">
        <v>-3.5077441483736038E-2</v>
      </c>
      <c r="CJ220" s="79">
        <v>0.11857299506664276</v>
      </c>
      <c r="CK220" s="79">
        <v>0.1455928236246109</v>
      </c>
      <c r="CL220" s="79">
        <v>8.7977051734924316E-2</v>
      </c>
      <c r="CM220" s="79">
        <v>7.6857723295688629E-2</v>
      </c>
      <c r="CN220" s="79">
        <v>-5.3473822772502899E-2</v>
      </c>
      <c r="CO220" s="79">
        <v>0.28359240293502808</v>
      </c>
      <c r="CP220" s="79">
        <v>0.18197344243526459</v>
      </c>
      <c r="CQ220" s="79">
        <v>0.1021367609500885</v>
      </c>
      <c r="CR220" s="79">
        <v>0.22370955348014832</v>
      </c>
      <c r="CS220" s="79">
        <v>0.23116913437843323</v>
      </c>
      <c r="CT220" s="79">
        <v>0.41374683380126953</v>
      </c>
      <c r="CU220" s="79">
        <v>0.42638251185417175</v>
      </c>
      <c r="CV220" s="79">
        <v>0.25356268882751465</v>
      </c>
      <c r="CW220" s="79">
        <v>0.27609413862228394</v>
      </c>
      <c r="CX220" s="79">
        <v>0.32299438118934631</v>
      </c>
      <c r="CY220" s="79">
        <v>-0.14243786036968231</v>
      </c>
      <c r="CZ220" s="79">
        <v>-7.3845013976097107E-2</v>
      </c>
      <c r="DA220" s="79">
        <v>7.7157154679298401E-2</v>
      </c>
      <c r="DB220" s="79">
        <v>6.0174666345119476E-2</v>
      </c>
      <c r="DC220" s="79">
        <v>1.3032932765781879E-2</v>
      </c>
      <c r="DD220" s="79">
        <v>0.10997465997934341</v>
      </c>
      <c r="DE220" s="79">
        <v>-2.9498804360628128E-2</v>
      </c>
      <c r="DF220" s="79">
        <v>-8.5357360541820526E-2</v>
      </c>
      <c r="DG220" s="79">
        <v>3.2302398234605789E-2</v>
      </c>
      <c r="DH220" s="79">
        <v>0.19688320159912109</v>
      </c>
      <c r="DI220" s="79">
        <v>0.22204451262950897</v>
      </c>
      <c r="DJ220" s="79">
        <v>0.16769300401210785</v>
      </c>
      <c r="DK220" s="79">
        <v>0.16269344091415405</v>
      </c>
      <c r="DL220" s="79">
        <v>4.1363347321748734E-2</v>
      </c>
      <c r="DM220" s="79">
        <v>0.39640921354293823</v>
      </c>
      <c r="DN220" s="79">
        <v>0.30592799186706543</v>
      </c>
      <c r="DO220" s="79">
        <v>0.23653066158294678</v>
      </c>
      <c r="DP220" s="79">
        <v>0.3696538507938385</v>
      </c>
      <c r="DQ220" s="79">
        <v>0.3753528892993927</v>
      </c>
      <c r="DR220" s="79">
        <v>0.53802156448364258</v>
      </c>
      <c r="DS220" s="79">
        <v>0.55702757835388184</v>
      </c>
      <c r="DT220" s="79">
        <v>0.39167234301567078</v>
      </c>
      <c r="DU220" s="79">
        <v>0.40069404244422913</v>
      </c>
      <c r="DV220" s="79">
        <v>0.45153379440307617</v>
      </c>
      <c r="DW220" s="79">
        <v>-1.824495941400528E-2</v>
      </c>
      <c r="DX220" s="79">
        <v>2.3933302611112595E-2</v>
      </c>
      <c r="DY220" s="79">
        <v>0.20312018692493439</v>
      </c>
      <c r="DZ220" s="79">
        <v>0.1705651581287384</v>
      </c>
      <c r="EA220" s="79">
        <v>0.12680093944072723</v>
      </c>
      <c r="EB220" s="79">
        <v>0.21944393217563629</v>
      </c>
      <c r="EC220" s="79">
        <v>6.8830765783786774E-2</v>
      </c>
      <c r="ED220" s="79">
        <v>1.6063207760453224E-2</v>
      </c>
      <c r="EE220" s="79">
        <v>0.12958818674087524</v>
      </c>
      <c r="EF220" s="79">
        <v>0.30995070934295654</v>
      </c>
      <c r="EG220" s="79">
        <v>0.33242860436439514</v>
      </c>
      <c r="EH220" s="79">
        <v>0.28279018402099609</v>
      </c>
      <c r="EI220" s="79">
        <v>0.28662660717964172</v>
      </c>
      <c r="EJ220" s="79">
        <v>0.17829316854476929</v>
      </c>
      <c r="EK220" s="79">
        <v>0.55929875373840332</v>
      </c>
      <c r="EL220" s="79">
        <v>0.48489868640899658</v>
      </c>
      <c r="EM220" s="79">
        <v>0.43057411909103394</v>
      </c>
      <c r="EN220" s="79">
        <v>0.58037424087524414</v>
      </c>
      <c r="EO220" s="79">
        <v>0.58353132009506226</v>
      </c>
      <c r="EP220" s="79">
        <v>0.71745455265045166</v>
      </c>
      <c r="EQ220" s="79">
        <v>0.745658278465271</v>
      </c>
      <c r="ER220" s="79">
        <v>0.59108072519302368</v>
      </c>
      <c r="ES220" s="79">
        <v>0.58059650659561157</v>
      </c>
      <c r="ET220" s="79">
        <v>0.63712430000305176</v>
      </c>
      <c r="EU220" s="79">
        <v>0.16106986999511719</v>
      </c>
      <c r="EV220" s="79">
        <v>0.16510966420173645</v>
      </c>
      <c r="EW220" s="79">
        <v>77.19952392578125</v>
      </c>
      <c r="EX220" s="79">
        <v>73.553337097167969</v>
      </c>
      <c r="EY220" s="79">
        <v>72.99993896484375</v>
      </c>
      <c r="EZ220" s="79">
        <v>73.21429443359375</v>
      </c>
      <c r="FA220" s="79">
        <v>71.799423217773438</v>
      </c>
      <c r="FB220" s="79">
        <v>71.4744873046875</v>
      </c>
      <c r="FC220" s="79">
        <v>71.300010681152344</v>
      </c>
      <c r="FD220" s="79">
        <v>70.830841064453125</v>
      </c>
      <c r="FE220" s="79">
        <v>75.033515930175781</v>
      </c>
      <c r="FF220" s="79">
        <v>81.252235412597656</v>
      </c>
      <c r="FG220" s="79">
        <v>87.225784301757813</v>
      </c>
      <c r="FH220" s="79">
        <v>91.186141967773438</v>
      </c>
      <c r="FI220" s="79">
        <v>93.928306579589844</v>
      </c>
      <c r="FJ220" s="79">
        <v>95.6973876953125</v>
      </c>
      <c r="FK220" s="79">
        <v>98.080833435058594</v>
      </c>
      <c r="FL220" s="79">
        <v>98.88177490234375</v>
      </c>
      <c r="FM220" s="79">
        <v>100.94606781005859</v>
      </c>
      <c r="FN220" s="79">
        <v>101.05818939208984</v>
      </c>
      <c r="FO220" s="79">
        <v>101.62177276611328</v>
      </c>
      <c r="FP220" s="79">
        <v>96.547203063964844</v>
      </c>
      <c r="FQ220" s="79">
        <v>89.805534362792969</v>
      </c>
      <c r="FR220" s="79">
        <v>84.310882568359375</v>
      </c>
      <c r="FS220" s="79">
        <v>80.634178161621094</v>
      </c>
      <c r="FT220" s="79">
        <v>77.448921203613281</v>
      </c>
      <c r="FU220" s="79">
        <v>6.7520022392272949E-2</v>
      </c>
      <c r="FV220" s="79">
        <v>0.14067777991294861</v>
      </c>
      <c r="FW220" s="79">
        <v>6.3174709677696228E-2</v>
      </c>
      <c r="FX220" s="79">
        <v>157</v>
      </c>
      <c r="FY220" s="79">
        <v>1</v>
      </c>
      <c r="FZ220" s="41"/>
      <c r="GA220" s="34"/>
      <c r="GB220" s="34"/>
    </row>
    <row r="221" spans="1:184" x14ac:dyDescent="0.25">
      <c r="A221" t="s">
        <v>186</v>
      </c>
      <c r="B221" t="s">
        <v>236</v>
      </c>
      <c r="C221" t="s">
        <v>2</v>
      </c>
      <c r="D221" t="s">
        <v>203</v>
      </c>
      <c r="E221" t="s">
        <v>209</v>
      </c>
      <c r="F221" t="s">
        <v>185</v>
      </c>
      <c r="G221" t="s">
        <v>1</v>
      </c>
      <c r="H221" s="79">
        <v>555</v>
      </c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79"/>
      <c r="CB221" s="79"/>
      <c r="CC221" s="79"/>
      <c r="CD221" s="79"/>
      <c r="CE221" s="79"/>
      <c r="CF221" s="79"/>
      <c r="CG221" s="79"/>
      <c r="CH221" s="79"/>
      <c r="CI221" s="79"/>
      <c r="CJ221" s="79"/>
      <c r="CK221" s="79"/>
      <c r="CL221" s="79"/>
      <c r="CM221" s="79"/>
      <c r="CN221" s="79"/>
      <c r="CO221" s="79"/>
      <c r="CP221" s="79"/>
      <c r="CQ221" s="79"/>
      <c r="CR221" s="79"/>
      <c r="CS221" s="79"/>
      <c r="CT221" s="79"/>
      <c r="CU221" s="79"/>
      <c r="CV221" s="79"/>
      <c r="CW221" s="79"/>
      <c r="CX221" s="79"/>
      <c r="CY221" s="79"/>
      <c r="CZ221" s="79"/>
      <c r="DA221" s="79"/>
      <c r="DB221" s="79"/>
      <c r="DC221" s="79"/>
      <c r="DD221" s="79"/>
      <c r="DE221" s="79"/>
      <c r="DF221" s="79"/>
      <c r="DG221" s="79"/>
      <c r="DH221" s="79"/>
      <c r="DI221" s="79"/>
      <c r="DJ221" s="79"/>
      <c r="DK221" s="79"/>
      <c r="DL221" s="79"/>
      <c r="DM221" s="79"/>
      <c r="DN221" s="79"/>
      <c r="DO221" s="79"/>
      <c r="DP221" s="79"/>
      <c r="DQ221" s="79"/>
      <c r="DR221" s="79"/>
      <c r="DS221" s="79"/>
      <c r="DT221" s="79"/>
      <c r="DU221" s="79"/>
      <c r="DV221" s="79"/>
      <c r="DW221" s="79"/>
      <c r="DX221" s="79"/>
      <c r="DY221" s="79"/>
      <c r="DZ221" s="79"/>
      <c r="EA221" s="79"/>
      <c r="EB221" s="79"/>
      <c r="EC221" s="79"/>
      <c r="ED221" s="79"/>
      <c r="EE221" s="79"/>
      <c r="EF221" s="79"/>
      <c r="EG221" s="79"/>
      <c r="EH221" s="79"/>
      <c r="EI221" s="79"/>
      <c r="EJ221" s="79"/>
      <c r="EK221" s="79"/>
      <c r="EL221" s="79"/>
      <c r="EM221" s="79"/>
      <c r="EN221" s="79"/>
      <c r="EO221" s="79"/>
      <c r="EP221" s="79"/>
      <c r="EQ221" s="79"/>
      <c r="ER221" s="79"/>
      <c r="ES221" s="79"/>
      <c r="ET221" s="79"/>
      <c r="EU221" s="79"/>
      <c r="EV221" s="79"/>
      <c r="EW221" s="79"/>
      <c r="EX221" s="79"/>
      <c r="EY221" s="79"/>
      <c r="EZ221" s="79"/>
      <c r="FA221" s="79"/>
      <c r="FB221" s="79"/>
      <c r="FC221" s="79"/>
      <c r="FD221" s="79"/>
      <c r="FE221" s="79"/>
      <c r="FF221" s="79"/>
      <c r="FG221" s="79"/>
      <c r="FH221" s="79"/>
      <c r="FI221" s="79"/>
      <c r="FJ221" s="79"/>
      <c r="FK221" s="79"/>
      <c r="FL221" s="79"/>
      <c r="FM221" s="79"/>
      <c r="FN221" s="79"/>
      <c r="FO221" s="79"/>
      <c r="FP221" s="79"/>
      <c r="FQ221" s="79"/>
      <c r="FR221" s="79"/>
      <c r="FS221" s="79"/>
      <c r="FT221" s="79"/>
      <c r="FU221" s="79"/>
      <c r="FV221" s="79"/>
      <c r="FW221" s="79"/>
      <c r="FX221" s="79">
        <v>52</v>
      </c>
      <c r="FY221" s="79">
        <v>0</v>
      </c>
      <c r="FZ221" s="41"/>
      <c r="GA221" s="34"/>
      <c r="GB221" s="34"/>
    </row>
    <row r="222" spans="1:184" x14ac:dyDescent="0.25">
      <c r="A222" t="s">
        <v>186</v>
      </c>
      <c r="B222" t="s">
        <v>236</v>
      </c>
      <c r="C222" t="s">
        <v>2</v>
      </c>
      <c r="D222" t="s">
        <v>203</v>
      </c>
      <c r="E222" t="s">
        <v>210</v>
      </c>
      <c r="F222" t="s">
        <v>1</v>
      </c>
      <c r="G222" t="s">
        <v>198</v>
      </c>
      <c r="H222" s="79">
        <v>24618</v>
      </c>
      <c r="I222" s="79">
        <v>11.049339294433594</v>
      </c>
      <c r="J222" s="79">
        <v>9.5040502548217773</v>
      </c>
      <c r="K222" s="79">
        <v>8.7551946640014648</v>
      </c>
      <c r="L222" s="79">
        <v>8.2456293106079102</v>
      </c>
      <c r="M222" s="79">
        <v>8.1667261123657227</v>
      </c>
      <c r="N222" s="79">
        <v>8.5214147567749023</v>
      </c>
      <c r="O222" s="79">
        <v>10.152880668640137</v>
      </c>
      <c r="P222" s="79">
        <v>11.336458206176758</v>
      </c>
      <c r="Q222" s="79">
        <v>10.53400707244873</v>
      </c>
      <c r="R222" s="79">
        <v>10.655491828918457</v>
      </c>
      <c r="S222" s="79">
        <v>10.715046882629395</v>
      </c>
      <c r="T222" s="79">
        <v>11.322202682495117</v>
      </c>
      <c r="U222" s="79">
        <v>11.989130973815918</v>
      </c>
      <c r="V222" s="79">
        <v>12.589312553405762</v>
      </c>
      <c r="W222" s="79">
        <v>13.375177383422852</v>
      </c>
      <c r="X222" s="79">
        <v>14.632319450378418</v>
      </c>
      <c r="Y222" s="79">
        <v>16.360485076904297</v>
      </c>
      <c r="Z222" s="79">
        <v>17.760143280029297</v>
      </c>
      <c r="AA222" s="79">
        <v>19.063028335571289</v>
      </c>
      <c r="AB222" s="79">
        <v>21.128776550292969</v>
      </c>
      <c r="AC222" s="79">
        <v>20.724353790283203</v>
      </c>
      <c r="AD222" s="79">
        <v>19.82893180847168</v>
      </c>
      <c r="AE222" s="79">
        <v>17.067070007324219</v>
      </c>
      <c r="AF222" s="79">
        <v>14.368664741516113</v>
      </c>
      <c r="AG222" s="79">
        <v>-1.5805219411849976</v>
      </c>
      <c r="AH222" s="79">
        <v>-1.1809446811676025</v>
      </c>
      <c r="AI222" s="79">
        <v>-0.7603641152381897</v>
      </c>
      <c r="AJ222" s="79">
        <v>-0.80429112911224365</v>
      </c>
      <c r="AK222" s="79">
        <v>-0.67389363050460815</v>
      </c>
      <c r="AL222" s="79">
        <v>-0.94501215219497681</v>
      </c>
      <c r="AM222" s="79">
        <v>-0.62523001432418823</v>
      </c>
      <c r="AN222" s="79">
        <v>-0.5836101770401001</v>
      </c>
      <c r="AO222" s="79">
        <v>-0.41225004196166992</v>
      </c>
      <c r="AP222" s="79">
        <v>-0.23013952374458313</v>
      </c>
      <c r="AQ222" s="79">
        <v>-0.2048833817243576</v>
      </c>
      <c r="AR222" s="79">
        <v>-0.31752252578735352</v>
      </c>
      <c r="AS222" s="79">
        <v>-0.47573137283325195</v>
      </c>
      <c r="AT222" s="79">
        <v>-0.78721749782562256</v>
      </c>
      <c r="AU222" s="79">
        <v>-1.0694077014923096</v>
      </c>
      <c r="AV222" s="79">
        <v>-1.1190738677978516</v>
      </c>
      <c r="AW222" s="79">
        <v>-0.86844301223754883</v>
      </c>
      <c r="AX222" s="79">
        <v>-1.2174628973007202</v>
      </c>
      <c r="AY222" s="79">
        <v>-1.8240509033203125</v>
      </c>
      <c r="AZ222" s="79">
        <v>-0.91310280561447144</v>
      </c>
      <c r="BA222" s="79">
        <v>-2.9455695152282715</v>
      </c>
      <c r="BB222" s="79">
        <v>-2.6790726184844971</v>
      </c>
      <c r="BC222" s="79">
        <v>-2.8880937099456787</v>
      </c>
      <c r="BD222" s="79">
        <v>-2.1944684982299805</v>
      </c>
      <c r="BE222" s="79">
        <v>-1.2162189483642578</v>
      </c>
      <c r="BF222" s="79">
        <v>-0.86881828308105469</v>
      </c>
      <c r="BG222" s="79">
        <v>-0.49640560150146484</v>
      </c>
      <c r="BH222" s="79">
        <v>-0.55029135942459106</v>
      </c>
      <c r="BI222" s="79">
        <v>-0.42310446500778198</v>
      </c>
      <c r="BJ222" s="79">
        <v>-0.69287365674972534</v>
      </c>
      <c r="BK222" s="79">
        <v>-0.3702930212020874</v>
      </c>
      <c r="BL222" s="79">
        <v>-0.25823158025741577</v>
      </c>
      <c r="BM222" s="79">
        <v>-0.10174273699522018</v>
      </c>
      <c r="BN222" s="79">
        <v>0.11611489206552505</v>
      </c>
      <c r="BO222" s="79">
        <v>0.14460445940494537</v>
      </c>
      <c r="BP222" s="79">
        <v>0.1208595484495163</v>
      </c>
      <c r="BQ222" s="79">
        <v>-4.6307466924190521E-2</v>
      </c>
      <c r="BR222" s="79">
        <v>-0.31581583619117737</v>
      </c>
      <c r="BS222" s="79">
        <v>-0.58493375778198242</v>
      </c>
      <c r="BT222" s="79">
        <v>-0.59367156028747559</v>
      </c>
      <c r="BU222" s="79">
        <v>-0.32207560539245605</v>
      </c>
      <c r="BV222" s="79">
        <v>-0.63971370458602905</v>
      </c>
      <c r="BW222" s="79">
        <v>-1.241237998008728</v>
      </c>
      <c r="BX222" s="79">
        <v>-0.34049749374389648</v>
      </c>
      <c r="BY222" s="79">
        <v>-2.3838613033294678</v>
      </c>
      <c r="BZ222" s="79">
        <v>-2.1089670658111572</v>
      </c>
      <c r="CA222" s="79">
        <v>-2.3519792556762695</v>
      </c>
      <c r="CB222" s="79">
        <v>-1.7333029508590698</v>
      </c>
      <c r="CC222" s="79">
        <v>-0.96390372514724731</v>
      </c>
      <c r="CD222" s="79">
        <v>-0.65264052152633667</v>
      </c>
      <c r="CE222" s="79">
        <v>-0.3135887086391449</v>
      </c>
      <c r="CF222" s="79">
        <v>-0.37437191605567932</v>
      </c>
      <c r="CG222" s="79">
        <v>-0.24940864741802216</v>
      </c>
      <c r="CH222" s="79">
        <v>-0.51824331283569336</v>
      </c>
      <c r="CI222" s="79">
        <v>-0.19372443854808807</v>
      </c>
      <c r="CJ222" s="79">
        <v>-3.2875329256057739E-2</v>
      </c>
      <c r="CK222" s="79">
        <v>0.11331367492675781</v>
      </c>
      <c r="CL222" s="79">
        <v>0.35592964291572571</v>
      </c>
      <c r="CM222" s="79">
        <v>0.38665866851806641</v>
      </c>
      <c r="CN222" s="79">
        <v>0.42448163032531738</v>
      </c>
      <c r="CO222" s="79">
        <v>0.25111022591590881</v>
      </c>
      <c r="CP222" s="79">
        <v>1.0675539262592793E-2</v>
      </c>
      <c r="CQ222" s="79">
        <v>-0.24938857555389404</v>
      </c>
      <c r="CR222" s="79">
        <v>-0.22977957129478455</v>
      </c>
      <c r="CS222" s="79">
        <v>5.6336786597967148E-2</v>
      </c>
      <c r="CT222" s="79">
        <v>-0.23956644535064697</v>
      </c>
      <c r="CU222" s="79">
        <v>-0.83758360147476196</v>
      </c>
      <c r="CV222" s="79">
        <v>5.6087225675582886E-2</v>
      </c>
      <c r="CW222" s="79">
        <v>-1.9948240518569946</v>
      </c>
      <c r="CX222" s="79">
        <v>-1.7141138315200806</v>
      </c>
      <c r="CY222" s="79">
        <v>-1.9806680679321289</v>
      </c>
      <c r="CZ222" s="79">
        <v>-1.4139012098312378</v>
      </c>
      <c r="DA222" s="79">
        <v>-0.71158856153488159</v>
      </c>
      <c r="DB222" s="79">
        <v>-0.43646273016929626</v>
      </c>
      <c r="DC222" s="79">
        <v>-0.13077183067798615</v>
      </c>
      <c r="DD222" s="79">
        <v>-0.19845245778560638</v>
      </c>
      <c r="DE222" s="79">
        <v>-7.5712844729423523E-2</v>
      </c>
      <c r="DF222" s="79">
        <v>-0.34361293911933899</v>
      </c>
      <c r="DG222" s="79">
        <v>-1.7155861482024193E-2</v>
      </c>
      <c r="DH222" s="79">
        <v>0.1924809068441391</v>
      </c>
      <c r="DI222" s="79">
        <v>0.32837009429931641</v>
      </c>
      <c r="DJ222" s="79">
        <v>0.59574437141418457</v>
      </c>
      <c r="DK222" s="79">
        <v>0.62871289253234863</v>
      </c>
      <c r="DL222" s="79">
        <v>0.72810369729995728</v>
      </c>
      <c r="DM222" s="79">
        <v>0.54852789640426636</v>
      </c>
      <c r="DN222" s="79">
        <v>0.33716690540313721</v>
      </c>
      <c r="DO222" s="79">
        <v>8.6156606674194336E-2</v>
      </c>
      <c r="DP222" s="79">
        <v>0.13411244750022888</v>
      </c>
      <c r="DQ222" s="79">
        <v>0.43474918603897095</v>
      </c>
      <c r="DR222" s="79">
        <v>0.1605808287858963</v>
      </c>
      <c r="DS222" s="79">
        <v>-0.43392917513847351</v>
      </c>
      <c r="DT222" s="79">
        <v>0.45267194509506226</v>
      </c>
      <c r="DU222" s="79">
        <v>-1.6057866811752319</v>
      </c>
      <c r="DV222" s="79">
        <v>-1.3192605972290039</v>
      </c>
      <c r="DW222" s="79">
        <v>-1.6093568801879883</v>
      </c>
      <c r="DX222" s="79">
        <v>-1.0944994688034058</v>
      </c>
      <c r="DY222" s="79">
        <v>-0.34728547930717468</v>
      </c>
      <c r="DZ222" s="79">
        <v>-0.12433633953332901</v>
      </c>
      <c r="EA222" s="79">
        <v>0.1331867128610611</v>
      </c>
      <c r="EB222" s="79">
        <v>5.5547285825014114E-2</v>
      </c>
      <c r="EC222" s="79">
        <v>0.17507632076740265</v>
      </c>
      <c r="ED222" s="79">
        <v>-9.1474451124668121E-2</v>
      </c>
      <c r="EE222" s="79">
        <v>0.23778112232685089</v>
      </c>
      <c r="EF222" s="79">
        <v>0.51785951852798462</v>
      </c>
      <c r="EG222" s="79">
        <v>0.63887739181518555</v>
      </c>
      <c r="EH222" s="79">
        <v>0.94199883937835693</v>
      </c>
      <c r="EI222" s="79">
        <v>0.97820073366165161</v>
      </c>
      <c r="EJ222" s="79">
        <v>1.1664857864379883</v>
      </c>
      <c r="EK222" s="79">
        <v>0.97795182466506958</v>
      </c>
      <c r="EL222" s="79">
        <v>0.80856859683990479</v>
      </c>
      <c r="EM222" s="79">
        <v>0.57063055038452148</v>
      </c>
      <c r="EN222" s="79">
        <v>0.65951472520828247</v>
      </c>
      <c r="EO222" s="79">
        <v>0.98111659288406372</v>
      </c>
      <c r="EP222" s="79">
        <v>0.73832994699478149</v>
      </c>
      <c r="EQ222" s="79">
        <v>0.14888368546962738</v>
      </c>
      <c r="ER222" s="79">
        <v>1.0252772569656372</v>
      </c>
      <c r="ES222" s="79">
        <v>-1.0440785884857178</v>
      </c>
      <c r="ET222" s="79">
        <v>-0.74915516376495361</v>
      </c>
      <c r="EU222" s="79">
        <v>-1.0732424259185791</v>
      </c>
      <c r="EV222" s="79">
        <v>-0.63333404064178467</v>
      </c>
      <c r="EW222" s="79">
        <v>74.029411315917969</v>
      </c>
      <c r="EX222" s="79">
        <v>71.631698608398438</v>
      </c>
      <c r="EY222" s="79">
        <v>70.709709167480469</v>
      </c>
      <c r="EZ222" s="79">
        <v>69.014328002929688</v>
      </c>
      <c r="FA222" s="79">
        <v>68.083358764648438</v>
      </c>
      <c r="FB222" s="79">
        <v>67.220367431640625</v>
      </c>
      <c r="FC222" s="79">
        <v>66.98193359375</v>
      </c>
      <c r="FD222" s="79">
        <v>66.530982971191406</v>
      </c>
      <c r="FE222" s="79">
        <v>68.419181823730469</v>
      </c>
      <c r="FF222" s="79">
        <v>74.680900573730469</v>
      </c>
      <c r="FG222" s="79">
        <v>80.331794738769531</v>
      </c>
      <c r="FH222" s="79">
        <v>85.7740478515625</v>
      </c>
      <c r="FI222" s="79">
        <v>89.635963439941406</v>
      </c>
      <c r="FJ222" s="79">
        <v>92.173469543457031</v>
      </c>
      <c r="FK222" s="79">
        <v>94.146392822265625</v>
      </c>
      <c r="FL222" s="79">
        <v>95.815902709960938</v>
      </c>
      <c r="FM222" s="79">
        <v>96.281013488769531</v>
      </c>
      <c r="FN222" s="79">
        <v>95.198966979980469</v>
      </c>
      <c r="FO222" s="79">
        <v>92.112251281738281</v>
      </c>
      <c r="FP222" s="79">
        <v>87.868583679199219</v>
      </c>
      <c r="FQ222" s="79">
        <v>83.553398132324219</v>
      </c>
      <c r="FR222" s="79">
        <v>80.971145629882813</v>
      </c>
      <c r="FS222" s="79">
        <v>78.958999633789063</v>
      </c>
      <c r="FT222" s="79">
        <v>76.795600891113281</v>
      </c>
      <c r="FU222" s="79">
        <v>0.21609258651733398</v>
      </c>
      <c r="FV222" s="79">
        <v>0.46386292576789856</v>
      </c>
      <c r="FW222" s="79">
        <v>0.18987856805324554</v>
      </c>
      <c r="FX222" s="79">
        <v>3958</v>
      </c>
      <c r="FY222" s="79">
        <v>1</v>
      </c>
      <c r="FZ222" s="41"/>
      <c r="GA222" s="34"/>
      <c r="GB222" s="34"/>
    </row>
    <row r="223" spans="1:184" x14ac:dyDescent="0.25">
      <c r="A223" t="s">
        <v>186</v>
      </c>
      <c r="B223" t="s">
        <v>236</v>
      </c>
      <c r="C223" t="s">
        <v>2</v>
      </c>
      <c r="D223" t="s">
        <v>203</v>
      </c>
      <c r="E223" t="s">
        <v>210</v>
      </c>
      <c r="F223" t="s">
        <v>1</v>
      </c>
      <c r="G223" t="s">
        <v>200</v>
      </c>
      <c r="H223" s="79">
        <v>3690</v>
      </c>
      <c r="I223" s="79">
        <v>2.0369856357574463</v>
      </c>
      <c r="J223" s="79">
        <v>1.7900519371032715</v>
      </c>
      <c r="K223" s="79">
        <v>1.5711185932159424</v>
      </c>
      <c r="L223" s="79">
        <v>1.485835075378418</v>
      </c>
      <c r="M223" s="79">
        <v>1.4518592357635498</v>
      </c>
      <c r="N223" s="79">
        <v>1.4262797832489014</v>
      </c>
      <c r="O223" s="79">
        <v>1.6250853538513184</v>
      </c>
      <c r="P223" s="79">
        <v>1.8467352390289307</v>
      </c>
      <c r="Q223" s="79">
        <v>1.6915730237960815</v>
      </c>
      <c r="R223" s="79">
        <v>1.8008909225463867</v>
      </c>
      <c r="S223" s="79">
        <v>1.7911922931671143</v>
      </c>
      <c r="T223" s="79">
        <v>1.9531320333480835</v>
      </c>
      <c r="U223" s="79">
        <v>2.2373745441436768</v>
      </c>
      <c r="V223" s="79">
        <v>2.2959668636322021</v>
      </c>
      <c r="W223" s="79">
        <v>2.5530731678009033</v>
      </c>
      <c r="X223" s="79">
        <v>2.8622233867645264</v>
      </c>
      <c r="Y223" s="79">
        <v>3.1817026138305664</v>
      </c>
      <c r="Z223" s="79">
        <v>3.2749660015106201</v>
      </c>
      <c r="AA223" s="79">
        <v>3.5160961151123047</v>
      </c>
      <c r="AB223" s="79">
        <v>3.7169947624206543</v>
      </c>
      <c r="AC223" s="79">
        <v>3.5485446453094482</v>
      </c>
      <c r="AD223" s="79">
        <v>3.4709877967834473</v>
      </c>
      <c r="AE223" s="79">
        <v>2.9601814746856689</v>
      </c>
      <c r="AF223" s="79">
        <v>2.5079488754272461</v>
      </c>
      <c r="AG223" s="79">
        <v>-0.2344028502702713</v>
      </c>
      <c r="AH223" s="79">
        <v>-0.33079066872596741</v>
      </c>
      <c r="AI223" s="79">
        <v>-0.36114969849586487</v>
      </c>
      <c r="AJ223" s="79">
        <v>-0.23989874124526978</v>
      </c>
      <c r="AK223" s="79">
        <v>-0.22010771930217743</v>
      </c>
      <c r="AL223" s="79">
        <v>-0.30782189965248108</v>
      </c>
      <c r="AM223" s="79">
        <v>-0.3167681097984314</v>
      </c>
      <c r="AN223" s="79">
        <v>-0.27895909547805786</v>
      </c>
      <c r="AO223" s="79">
        <v>-0.51269751787185669</v>
      </c>
      <c r="AP223" s="79">
        <v>-0.49441593885421753</v>
      </c>
      <c r="AQ223" s="79">
        <v>-0.61232870817184448</v>
      </c>
      <c r="AR223" s="79">
        <v>-0.57081294059753418</v>
      </c>
      <c r="AS223" s="79">
        <v>-0.55155009031295776</v>
      </c>
      <c r="AT223" s="79">
        <v>-0.65377283096313477</v>
      </c>
      <c r="AU223" s="79">
        <v>-0.68732839822769165</v>
      </c>
      <c r="AV223" s="79">
        <v>-0.56424105167388916</v>
      </c>
      <c r="AW223" s="79">
        <v>-0.50268614292144775</v>
      </c>
      <c r="AX223" s="79">
        <v>-0.62642866373062134</v>
      </c>
      <c r="AY223" s="79">
        <v>-0.4738466739654541</v>
      </c>
      <c r="AZ223" s="79">
        <v>-0.46926242113113403</v>
      </c>
      <c r="BA223" s="79">
        <v>-0.5473172664642334</v>
      </c>
      <c r="BB223" s="79">
        <v>-0.75170868635177612</v>
      </c>
      <c r="BC223" s="79">
        <v>-0.6318434476852417</v>
      </c>
      <c r="BD223" s="79">
        <v>-0.3993319571018219</v>
      </c>
      <c r="BE223" s="79">
        <v>-0.11043535172939301</v>
      </c>
      <c r="BF223" s="79">
        <v>-0.21402499079704285</v>
      </c>
      <c r="BG223" s="79">
        <v>-0.25412166118621826</v>
      </c>
      <c r="BH223" s="79">
        <v>-0.15053330361843109</v>
      </c>
      <c r="BI223" s="79">
        <v>-0.13467831909656525</v>
      </c>
      <c r="BJ223" s="79">
        <v>-0.21309328079223633</v>
      </c>
      <c r="BK223" s="79">
        <v>-0.21770784258842468</v>
      </c>
      <c r="BL223" s="79">
        <v>-0.17292194068431854</v>
      </c>
      <c r="BM223" s="79">
        <v>-0.37745380401611328</v>
      </c>
      <c r="BN223" s="79">
        <v>-0.34919428825378418</v>
      </c>
      <c r="BO223" s="79">
        <v>-0.46684920787811279</v>
      </c>
      <c r="BP223" s="79">
        <v>-0.41739612817764282</v>
      </c>
      <c r="BQ223" s="79">
        <v>-0.38157898187637329</v>
      </c>
      <c r="BR223" s="79">
        <v>-0.47587859630584717</v>
      </c>
      <c r="BS223" s="79">
        <v>-0.49598744511604309</v>
      </c>
      <c r="BT223" s="79">
        <v>-0.37114977836608887</v>
      </c>
      <c r="BU223" s="79">
        <v>-0.30303031206130981</v>
      </c>
      <c r="BV223" s="79">
        <v>-0.41903331875801086</v>
      </c>
      <c r="BW223" s="79">
        <v>-0.26884454488754272</v>
      </c>
      <c r="BX223" s="79">
        <v>-0.27089980244636536</v>
      </c>
      <c r="BY223" s="79">
        <v>-0.36660557985305786</v>
      </c>
      <c r="BZ223" s="79">
        <v>-0.5724642276763916</v>
      </c>
      <c r="CA223" s="79">
        <v>-0.46837225556373596</v>
      </c>
      <c r="CB223" s="79">
        <v>-0.27060979604721069</v>
      </c>
      <c r="CC223" s="79">
        <v>-2.4575842544436455E-2</v>
      </c>
      <c r="CD223" s="79">
        <v>-0.13315345346927643</v>
      </c>
      <c r="CE223" s="79">
        <v>-0.17999438941478729</v>
      </c>
      <c r="CF223" s="79">
        <v>-8.8639065623283386E-2</v>
      </c>
      <c r="CG223" s="79">
        <v>-7.5510181486606598E-2</v>
      </c>
      <c r="CH223" s="79">
        <v>-0.14748454093933105</v>
      </c>
      <c r="CI223" s="79">
        <v>-0.14909900724887848</v>
      </c>
      <c r="CJ223" s="79">
        <v>-9.9480919539928436E-2</v>
      </c>
      <c r="CK223" s="79">
        <v>-0.283784419298172</v>
      </c>
      <c r="CL223" s="79">
        <v>-0.24861422181129456</v>
      </c>
      <c r="CM223" s="79">
        <v>-0.36609053611755371</v>
      </c>
      <c r="CN223" s="79">
        <v>-0.31114012002944946</v>
      </c>
      <c r="CO223" s="79">
        <v>-0.26385748386383057</v>
      </c>
      <c r="CP223" s="79">
        <v>-0.35266959667205811</v>
      </c>
      <c r="CQ223" s="79">
        <v>-0.36346527934074402</v>
      </c>
      <c r="CR223" s="79">
        <v>-0.23741538822650909</v>
      </c>
      <c r="CS223" s="79">
        <v>-0.16474929451942444</v>
      </c>
      <c r="CT223" s="79">
        <v>-0.27539193630218506</v>
      </c>
      <c r="CU223" s="79">
        <v>-0.12686070799827576</v>
      </c>
      <c r="CV223" s="79">
        <v>-0.13351444900035858</v>
      </c>
      <c r="CW223" s="79">
        <v>-0.24144519865512848</v>
      </c>
      <c r="CX223" s="79">
        <v>-0.44832003116607666</v>
      </c>
      <c r="CY223" s="79">
        <v>-0.35515260696411133</v>
      </c>
      <c r="CZ223" s="79">
        <v>-0.18145720660686493</v>
      </c>
      <c r="DA223" s="79">
        <v>6.1283666640520096E-2</v>
      </c>
      <c r="DB223" s="79">
        <v>-5.2281912416219711E-2</v>
      </c>
      <c r="DC223" s="79">
        <v>-0.10586711019277573</v>
      </c>
      <c r="DD223" s="79">
        <v>-2.674483135342598E-2</v>
      </c>
      <c r="DE223" s="79">
        <v>-1.6342038288712502E-2</v>
      </c>
      <c r="DF223" s="79">
        <v>-8.1875793635845184E-2</v>
      </c>
      <c r="DG223" s="79">
        <v>-8.0490171909332275E-2</v>
      </c>
      <c r="DH223" s="79">
        <v>-2.6039902120828629E-2</v>
      </c>
      <c r="DI223" s="79">
        <v>-0.19011503458023071</v>
      </c>
      <c r="DJ223" s="79">
        <v>-0.14803415536880493</v>
      </c>
      <c r="DK223" s="79">
        <v>-0.26533186435699463</v>
      </c>
      <c r="DL223" s="79">
        <v>-0.2048841118812561</v>
      </c>
      <c r="DM223" s="79">
        <v>-0.14613598585128784</v>
      </c>
      <c r="DN223" s="79">
        <v>-0.22946058213710785</v>
      </c>
      <c r="DO223" s="79">
        <v>-0.23094311356544495</v>
      </c>
      <c r="DP223" s="79">
        <v>-0.10368098318576813</v>
      </c>
      <c r="DQ223" s="79">
        <v>-2.6468269526958466E-2</v>
      </c>
      <c r="DR223" s="79">
        <v>-0.13175055384635925</v>
      </c>
      <c r="DS223" s="79">
        <v>1.5123140066862106E-2</v>
      </c>
      <c r="DT223" s="79">
        <v>3.8709039799869061E-3</v>
      </c>
      <c r="DU223" s="79">
        <v>-0.1162848174571991</v>
      </c>
      <c r="DV223" s="79">
        <v>-0.32417583465576172</v>
      </c>
      <c r="DW223" s="79">
        <v>-0.24193295836448669</v>
      </c>
      <c r="DX223" s="79">
        <v>-9.2304632067680359E-2</v>
      </c>
      <c r="DY223" s="79">
        <v>0.18525116145610809</v>
      </c>
      <c r="DZ223" s="79">
        <v>6.4483754336833954E-2</v>
      </c>
      <c r="EA223" s="79">
        <v>1.1609141947701573E-3</v>
      </c>
      <c r="EB223" s="79">
        <v>6.2620609998703003E-2</v>
      </c>
      <c r="EC223" s="79">
        <v>6.908736377954483E-2</v>
      </c>
      <c r="ED223" s="79">
        <v>1.2852812185883522E-2</v>
      </c>
      <c r="EE223" s="79">
        <v>1.8570085987448692E-2</v>
      </c>
      <c r="EF223" s="79">
        <v>7.9997263848781586E-2</v>
      </c>
      <c r="EG223" s="79">
        <v>-5.4871305823326111E-2</v>
      </c>
      <c r="EH223" s="79">
        <v>-2.8125084936618805E-3</v>
      </c>
      <c r="EI223" s="79">
        <v>-0.11985235661268234</v>
      </c>
      <c r="EJ223" s="79">
        <v>-5.1467321813106537E-2</v>
      </c>
      <c r="EK223" s="79">
        <v>2.383514866232872E-2</v>
      </c>
      <c r="EL223" s="79">
        <v>-5.1566343754529953E-2</v>
      </c>
      <c r="EM223" s="79">
        <v>-3.9602138102054596E-2</v>
      </c>
      <c r="EN223" s="79">
        <v>8.9410260319709778E-2</v>
      </c>
      <c r="EO223" s="79">
        <v>0.17318756878376007</v>
      </c>
      <c r="EP223" s="79">
        <v>7.5644798576831818E-2</v>
      </c>
      <c r="EQ223" s="79">
        <v>0.22012527287006378</v>
      </c>
      <c r="ER223" s="79">
        <v>0.20223353803157806</v>
      </c>
      <c r="ES223" s="79">
        <v>6.4426884055137634E-2</v>
      </c>
      <c r="ET223" s="79">
        <v>-0.144931361079216</v>
      </c>
      <c r="EU223" s="79">
        <v>-7.8461773693561554E-2</v>
      </c>
      <c r="EV223" s="79">
        <v>3.6417532712221146E-2</v>
      </c>
      <c r="EW223" s="79">
        <v>74.692527770996094</v>
      </c>
      <c r="EX223" s="79">
        <v>71.982337951660156</v>
      </c>
      <c r="EY223" s="79">
        <v>70.732009887695313</v>
      </c>
      <c r="EZ223" s="79">
        <v>69.516868591308594</v>
      </c>
      <c r="FA223" s="79">
        <v>68.469337463378906</v>
      </c>
      <c r="FB223" s="79">
        <v>67.536186218261719</v>
      </c>
      <c r="FC223" s="79">
        <v>67.201789855957031</v>
      </c>
      <c r="FD223" s="79">
        <v>66.680908203125</v>
      </c>
      <c r="FE223" s="79">
        <v>68.432098388671875</v>
      </c>
      <c r="FF223" s="79">
        <v>74.084938049316406</v>
      </c>
      <c r="FG223" s="79">
        <v>79.522079467773438</v>
      </c>
      <c r="FH223" s="79">
        <v>84.889625549316406</v>
      </c>
      <c r="FI223" s="79">
        <v>89.201820373535156</v>
      </c>
      <c r="FJ223" s="79">
        <v>91.620864868164063</v>
      </c>
      <c r="FK223" s="79">
        <v>93.811630249023438</v>
      </c>
      <c r="FL223" s="79">
        <v>95.399276733398438</v>
      </c>
      <c r="FM223" s="79">
        <v>95.846359252929688</v>
      </c>
      <c r="FN223" s="79">
        <v>95.537132263183594</v>
      </c>
      <c r="FO223" s="79">
        <v>93.398269653320313</v>
      </c>
      <c r="FP223" s="79">
        <v>89.374237060546875</v>
      </c>
      <c r="FQ223" s="79">
        <v>85.108268737792969</v>
      </c>
      <c r="FR223" s="79">
        <v>82.678993225097656</v>
      </c>
      <c r="FS223" s="79">
        <v>80.244453430175781</v>
      </c>
      <c r="FT223" s="79">
        <v>77.674980163574219</v>
      </c>
      <c r="FU223" s="79">
        <v>8.816373348236084E-2</v>
      </c>
      <c r="FV223" s="79">
        <v>0.16519065201282501</v>
      </c>
      <c r="FW223" s="79">
        <v>8.0028064548969269E-2</v>
      </c>
      <c r="FX223" s="79">
        <v>1025</v>
      </c>
      <c r="FY223" s="79">
        <v>1</v>
      </c>
      <c r="FZ223" s="41"/>
      <c r="GA223" s="34"/>
      <c r="GB223" s="34"/>
    </row>
    <row r="224" spans="1:184" x14ac:dyDescent="0.25">
      <c r="A224" t="s">
        <v>186</v>
      </c>
      <c r="B224" t="s">
        <v>236</v>
      </c>
      <c r="C224" t="s">
        <v>2</v>
      </c>
      <c r="D224" t="s">
        <v>203</v>
      </c>
      <c r="E224" t="s">
        <v>210</v>
      </c>
      <c r="F224" t="s">
        <v>1</v>
      </c>
      <c r="G224" t="s">
        <v>1</v>
      </c>
      <c r="H224" s="79">
        <v>28308</v>
      </c>
      <c r="I224" s="79">
        <v>13.086324691772461</v>
      </c>
      <c r="J224" s="79">
        <v>11.294102668762207</v>
      </c>
      <c r="K224" s="79">
        <v>10.326313018798828</v>
      </c>
      <c r="L224" s="79">
        <v>9.7314643859863281</v>
      </c>
      <c r="M224" s="79">
        <v>9.6185846328735352</v>
      </c>
      <c r="N224" s="79">
        <v>9.9476947784423828</v>
      </c>
      <c r="O224" s="79">
        <v>11.777966499328613</v>
      </c>
      <c r="P224" s="79">
        <v>13.183193206787109</v>
      </c>
      <c r="Q224" s="79">
        <v>12.225580215454102</v>
      </c>
      <c r="R224" s="79">
        <v>12.456382751464844</v>
      </c>
      <c r="S224" s="79">
        <v>12.50623893737793</v>
      </c>
      <c r="T224" s="79">
        <v>13.275334358215332</v>
      </c>
      <c r="U224" s="79">
        <v>14.226505279541016</v>
      </c>
      <c r="V224" s="79">
        <v>14.885279655456543</v>
      </c>
      <c r="W224" s="79">
        <v>15.928250312805176</v>
      </c>
      <c r="X224" s="79">
        <v>17.494543075561523</v>
      </c>
      <c r="Y224" s="79">
        <v>19.54218864440918</v>
      </c>
      <c r="Z224" s="79">
        <v>21.03510856628418</v>
      </c>
      <c r="AA224" s="79">
        <v>22.579124450683594</v>
      </c>
      <c r="AB224" s="79">
        <v>24.845771789550781</v>
      </c>
      <c r="AC224" s="79">
        <v>24.272899627685547</v>
      </c>
      <c r="AD224" s="79">
        <v>23.299919128417969</v>
      </c>
      <c r="AE224" s="79">
        <v>20.027252197265625</v>
      </c>
      <c r="AF224" s="79">
        <v>16.876613616943359</v>
      </c>
      <c r="AG224" s="79">
        <v>-1.6398208141326904</v>
      </c>
      <c r="AH224" s="79">
        <v>-1.3498557806015015</v>
      </c>
      <c r="AI224" s="79">
        <v>-0.9756883978843689</v>
      </c>
      <c r="AJ224" s="79">
        <v>-0.91876310110092163</v>
      </c>
      <c r="AK224" s="79">
        <v>-0.77335602045059204</v>
      </c>
      <c r="AL224" s="79">
        <v>-1.1216223239898682</v>
      </c>
      <c r="AM224" s="79">
        <v>-0.80575966835021973</v>
      </c>
      <c r="AN224" s="79">
        <v>-0.71159827709197998</v>
      </c>
      <c r="AO224" s="79">
        <v>-0.74372321367263794</v>
      </c>
      <c r="AP224" s="79">
        <v>-0.52821236848831177</v>
      </c>
      <c r="AQ224" s="79">
        <v>-0.62017768621444702</v>
      </c>
      <c r="AR224" s="79">
        <v>-0.67278832197189331</v>
      </c>
      <c r="AS224" s="79">
        <v>-0.79445421695709229</v>
      </c>
      <c r="AT224" s="79">
        <v>-1.1948108673095703</v>
      </c>
      <c r="AU224" s="79">
        <v>-1.4945106506347656</v>
      </c>
      <c r="AV224" s="79">
        <v>-1.4146437644958496</v>
      </c>
      <c r="AW224" s="79">
        <v>-1.0930032730102539</v>
      </c>
      <c r="AX224" s="79">
        <v>-1.5539522171020508</v>
      </c>
      <c r="AY224" s="79">
        <v>-2.0101580619812012</v>
      </c>
      <c r="AZ224" s="79">
        <v>-1.1031250953674316</v>
      </c>
      <c r="BA224" s="79">
        <v>-3.2350056171417236</v>
      </c>
      <c r="BB224" s="79">
        <v>-3.1739623546600342</v>
      </c>
      <c r="BC224" s="79">
        <v>-3.2844929695129395</v>
      </c>
      <c r="BD224" s="79">
        <v>-2.4057621955871582</v>
      </c>
      <c r="BE224" s="79">
        <v>-1.2550030946731567</v>
      </c>
      <c r="BF224" s="79">
        <v>-1.0166034698486328</v>
      </c>
      <c r="BG224" s="79">
        <v>-0.6908566951751709</v>
      </c>
      <c r="BH224" s="79">
        <v>-0.64950102567672729</v>
      </c>
      <c r="BI224" s="79">
        <v>-0.50841569900512695</v>
      </c>
      <c r="BJ224" s="79">
        <v>-0.85227614641189575</v>
      </c>
      <c r="BK224" s="79">
        <v>-0.5322532057762146</v>
      </c>
      <c r="BL224" s="79">
        <v>-0.36937740445137024</v>
      </c>
      <c r="BM224" s="79">
        <v>-0.40504100918769836</v>
      </c>
      <c r="BN224" s="79">
        <v>-0.15273739397525787</v>
      </c>
      <c r="BO224" s="79">
        <v>-0.24161985516548157</v>
      </c>
      <c r="BP224" s="79">
        <v>-0.20833645761013031</v>
      </c>
      <c r="BQ224" s="79">
        <v>-0.33261540532112122</v>
      </c>
      <c r="BR224" s="79">
        <v>-0.69095975160598755</v>
      </c>
      <c r="BS224" s="79">
        <v>-0.9736207127571106</v>
      </c>
      <c r="BT224" s="79">
        <v>-0.85488337278366089</v>
      </c>
      <c r="BU224" s="79">
        <v>-0.51129907369613647</v>
      </c>
      <c r="BV224" s="79">
        <v>-0.94010621309280396</v>
      </c>
      <c r="BW224" s="79">
        <v>-1.3923418521881104</v>
      </c>
      <c r="BX224" s="79">
        <v>-0.49713447690010071</v>
      </c>
      <c r="BY224" s="79">
        <v>-2.6449441909790039</v>
      </c>
      <c r="BZ224" s="79">
        <v>-2.5763430595397949</v>
      </c>
      <c r="CA224" s="79">
        <v>-2.7240097522735596</v>
      </c>
      <c r="CB224" s="79">
        <v>-1.926969051361084</v>
      </c>
      <c r="CC224" s="79">
        <v>-0.98847955465316772</v>
      </c>
      <c r="CD224" s="79">
        <v>-0.7857939600944519</v>
      </c>
      <c r="CE224" s="79">
        <v>-0.49358311295509338</v>
      </c>
      <c r="CF224" s="79">
        <v>-0.46301096677780151</v>
      </c>
      <c r="CG224" s="79">
        <v>-0.32491883635520935</v>
      </c>
      <c r="CH224" s="79">
        <v>-0.66572785377502441</v>
      </c>
      <c r="CI224" s="79">
        <v>-0.34282344579696655</v>
      </c>
      <c r="CJ224" s="79">
        <v>-0.13235625624656677</v>
      </c>
      <c r="CK224" s="79">
        <v>-0.17047072947025299</v>
      </c>
      <c r="CL224" s="79">
        <v>0.10731541365385056</v>
      </c>
      <c r="CM224" s="79">
        <v>2.0568143576383591E-2</v>
      </c>
      <c r="CN224" s="79">
        <v>0.11334150284528732</v>
      </c>
      <c r="CO224" s="79">
        <v>-1.2747263535857201E-2</v>
      </c>
      <c r="CP224" s="79">
        <v>-0.34199404716491699</v>
      </c>
      <c r="CQ224" s="79">
        <v>-0.61285388469696045</v>
      </c>
      <c r="CR224" s="79">
        <v>-0.46719497442245483</v>
      </c>
      <c r="CS224" s="79">
        <v>-0.10841250419616699</v>
      </c>
      <c r="CT224" s="79">
        <v>-0.51495838165283203</v>
      </c>
      <c r="CU224" s="79">
        <v>-0.96444433927536011</v>
      </c>
      <c r="CV224" s="79">
        <v>-7.7427223324775696E-2</v>
      </c>
      <c r="CW224" s="79">
        <v>-2.2362692356109619</v>
      </c>
      <c r="CX224" s="79">
        <v>-2.1624338626861572</v>
      </c>
      <c r="CY224" s="79">
        <v>-2.3358206748962402</v>
      </c>
      <c r="CZ224" s="79">
        <v>-1.5953583717346191</v>
      </c>
      <c r="DA224" s="79">
        <v>-0.72195601463317871</v>
      </c>
      <c r="DB224" s="79">
        <v>-0.554984450340271</v>
      </c>
      <c r="DC224" s="79">
        <v>-0.29630953073501587</v>
      </c>
      <c r="DD224" s="79">
        <v>-0.27652087807655334</v>
      </c>
      <c r="DE224" s="79">
        <v>-0.14142195880413055</v>
      </c>
      <c r="DF224" s="79">
        <v>-0.47917956113815308</v>
      </c>
      <c r="DG224" s="79">
        <v>-0.15339368581771851</v>
      </c>
      <c r="DH224" s="79">
        <v>0.1046648845076561</v>
      </c>
      <c r="DI224" s="79">
        <v>6.4099550247192383E-2</v>
      </c>
      <c r="DJ224" s="79">
        <v>0.36736822128295898</v>
      </c>
      <c r="DK224" s="79">
        <v>0.28275614976882935</v>
      </c>
      <c r="DL224" s="79">
        <v>0.43501946330070496</v>
      </c>
      <c r="DM224" s="79">
        <v>0.30712088942527771</v>
      </c>
      <c r="DN224" s="79">
        <v>6.9716726429760456E-3</v>
      </c>
      <c r="DO224" s="79">
        <v>-0.2520870566368103</v>
      </c>
      <c r="DP224" s="79">
        <v>-7.9506583511829376E-2</v>
      </c>
      <c r="DQ224" s="79">
        <v>0.29447406530380249</v>
      </c>
      <c r="DR224" s="79">
        <v>-8.9810527861118317E-2</v>
      </c>
      <c r="DS224" s="79">
        <v>-0.53654682636260986</v>
      </c>
      <c r="DT224" s="79">
        <v>0.34228003025054932</v>
      </c>
      <c r="DU224" s="79">
        <v>-1.8275943994522095</v>
      </c>
      <c r="DV224" s="79">
        <v>-1.74852454662323</v>
      </c>
      <c r="DW224" s="79">
        <v>-1.9476315975189209</v>
      </c>
      <c r="DX224" s="79">
        <v>-1.2637476921081543</v>
      </c>
      <c r="DY224" s="79">
        <v>-0.33713829517364502</v>
      </c>
      <c r="DZ224" s="79">
        <v>-0.22173210978507996</v>
      </c>
      <c r="EA224" s="79">
        <v>-1.147781778126955E-2</v>
      </c>
      <c r="EB224" s="79">
        <v>-7.258828729391098E-3</v>
      </c>
      <c r="EC224" s="79">
        <v>0.12351837754249573</v>
      </c>
      <c r="ED224" s="79">
        <v>-0.20983342826366425</v>
      </c>
      <c r="EE224" s="79">
        <v>0.12011280655860901</v>
      </c>
      <c r="EF224" s="79">
        <v>0.44688576459884644</v>
      </c>
      <c r="EG224" s="79">
        <v>0.40278178453445435</v>
      </c>
      <c r="EH224" s="79">
        <v>0.74284321069717407</v>
      </c>
      <c r="EI224" s="79">
        <v>0.66131401062011719</v>
      </c>
      <c r="EJ224" s="79">
        <v>0.89947134256362915</v>
      </c>
      <c r="EK224" s="79">
        <v>0.76895970106124878</v>
      </c>
      <c r="EL224" s="79">
        <v>0.51082277297973633</v>
      </c>
      <c r="EM224" s="79">
        <v>0.26880291104316711</v>
      </c>
      <c r="EN224" s="79">
        <v>0.48025387525558472</v>
      </c>
      <c r="EO224" s="79">
        <v>0.87617826461791992</v>
      </c>
      <c r="EP224" s="79">
        <v>0.52403545379638672</v>
      </c>
      <c r="EQ224" s="79">
        <v>8.1269286572933197E-2</v>
      </c>
      <c r="ER224" s="79">
        <v>0.94827061891555786</v>
      </c>
      <c r="ES224" s="79">
        <v>-1.2375327348709106</v>
      </c>
      <c r="ET224" s="79">
        <v>-1.1509053707122803</v>
      </c>
      <c r="EU224" s="79">
        <v>-1.387148380279541</v>
      </c>
      <c r="EV224" s="79">
        <v>-0.78495442867279053</v>
      </c>
      <c r="EW224" s="79">
        <v>74.126533508300781</v>
      </c>
      <c r="EX224" s="79">
        <v>71.687522888183594</v>
      </c>
      <c r="EY224" s="79">
        <v>70.71331787109375</v>
      </c>
      <c r="EZ224" s="79">
        <v>69.091941833496094</v>
      </c>
      <c r="FA224" s="79">
        <v>68.142646789550781</v>
      </c>
      <c r="FB224" s="79">
        <v>67.267196655273438</v>
      </c>
      <c r="FC224" s="79">
        <v>67.014114379882813</v>
      </c>
      <c r="FD224" s="79">
        <v>66.552894592285156</v>
      </c>
      <c r="FE224" s="79">
        <v>68.421241760253906</v>
      </c>
      <c r="FF224" s="79">
        <v>74.581993103027344</v>
      </c>
      <c r="FG224" s="79">
        <v>80.19189453125</v>
      </c>
      <c r="FH224" s="79">
        <v>85.621902465820313</v>
      </c>
      <c r="FI224" s="79">
        <v>89.559707641601563</v>
      </c>
      <c r="FJ224" s="79">
        <v>92.077346801757813</v>
      </c>
      <c r="FK224" s="79">
        <v>94.087364196777344</v>
      </c>
      <c r="FL224" s="79">
        <v>95.744003295898438</v>
      </c>
      <c r="FM224" s="79">
        <v>96.206993103027344</v>
      </c>
      <c r="FN224" s="79">
        <v>95.254676818847656</v>
      </c>
      <c r="FO224" s="79">
        <v>92.311241149902344</v>
      </c>
      <c r="FP224" s="79">
        <v>88.1011962890625</v>
      </c>
      <c r="FQ224" s="79">
        <v>83.77569580078125</v>
      </c>
      <c r="FR224" s="79">
        <v>81.234031677246094</v>
      </c>
      <c r="FS224" s="79">
        <v>79.149574279785156</v>
      </c>
      <c r="FT224" s="79">
        <v>76.923629760742188</v>
      </c>
      <c r="FU224" s="79">
        <v>0.23338562250137329</v>
      </c>
      <c r="FV224" s="79">
        <v>0.49239900708198547</v>
      </c>
      <c r="FW224" s="79">
        <v>0.20605427026748657</v>
      </c>
      <c r="FX224" s="79">
        <v>4983</v>
      </c>
      <c r="FY224" s="79">
        <v>1</v>
      </c>
      <c r="FZ224" s="41"/>
      <c r="GA224" s="34"/>
      <c r="GB224" s="34"/>
    </row>
    <row r="225" spans="1:184" x14ac:dyDescent="0.25">
      <c r="A225" t="s">
        <v>186</v>
      </c>
      <c r="B225" t="s">
        <v>236</v>
      </c>
      <c r="C225" t="s">
        <v>2</v>
      </c>
      <c r="D225" t="s">
        <v>203</v>
      </c>
      <c r="E225" t="s">
        <v>210</v>
      </c>
      <c r="F225" t="s">
        <v>178</v>
      </c>
      <c r="G225" t="s">
        <v>1</v>
      </c>
      <c r="H225" s="79">
        <v>20671</v>
      </c>
      <c r="I225" s="79">
        <v>8.4033021926879883</v>
      </c>
      <c r="J225" s="79">
        <v>7.3475279808044434</v>
      </c>
      <c r="K225" s="79">
        <v>6.7379660606384277</v>
      </c>
      <c r="L225" s="79">
        <v>6.4252438545227051</v>
      </c>
      <c r="M225" s="79">
        <v>6.2983489036560059</v>
      </c>
      <c r="N225" s="79">
        <v>6.5166969299316406</v>
      </c>
      <c r="O225" s="79">
        <v>7.5658955574035645</v>
      </c>
      <c r="P225" s="79">
        <v>8.6919412612915039</v>
      </c>
      <c r="Q225" s="79">
        <v>8.0323171615600586</v>
      </c>
      <c r="R225" s="79">
        <v>7.9333610534667969</v>
      </c>
      <c r="S225" s="79">
        <v>7.9059972763061523</v>
      </c>
      <c r="T225" s="79">
        <v>8.4061298370361328</v>
      </c>
      <c r="U225" s="79">
        <v>9.0460920333862305</v>
      </c>
      <c r="V225" s="79">
        <v>9.5680475234985352</v>
      </c>
      <c r="W225" s="79">
        <v>10.011441230773926</v>
      </c>
      <c r="X225" s="79">
        <v>10.553413391113281</v>
      </c>
      <c r="Y225" s="79">
        <v>11.74024486541748</v>
      </c>
      <c r="Z225" s="79">
        <v>12.892856597900391</v>
      </c>
      <c r="AA225" s="79">
        <v>14.522026062011719</v>
      </c>
      <c r="AB225" s="79">
        <v>15.848916053771973</v>
      </c>
      <c r="AC225" s="79">
        <v>15.836812019348145</v>
      </c>
      <c r="AD225" s="79">
        <v>15.361997604370117</v>
      </c>
      <c r="AE225" s="79">
        <v>13.243649482727051</v>
      </c>
      <c r="AF225" s="79">
        <v>11.057032585144043</v>
      </c>
      <c r="AG225" s="79">
        <v>-1.278617262840271</v>
      </c>
      <c r="AH225" s="79">
        <v>-0.9766196608543396</v>
      </c>
      <c r="AI225" s="79">
        <v>-0.6766083836555481</v>
      </c>
      <c r="AJ225" s="79">
        <v>-0.58309626579284668</v>
      </c>
      <c r="AK225" s="79">
        <v>-0.3873954713344574</v>
      </c>
      <c r="AL225" s="79">
        <v>-0.38465869426727295</v>
      </c>
      <c r="AM225" s="79">
        <v>-0.29548779129981995</v>
      </c>
      <c r="AN225" s="79">
        <v>-0.17601142823696136</v>
      </c>
      <c r="AO225" s="79">
        <v>-0.28616327047348022</v>
      </c>
      <c r="AP225" s="79">
        <v>-0.22316554188728333</v>
      </c>
      <c r="AQ225" s="79">
        <v>-0.14411719143390656</v>
      </c>
      <c r="AR225" s="79">
        <v>-0.16822046041488647</v>
      </c>
      <c r="AS225" s="79">
        <v>-0.17039014399051666</v>
      </c>
      <c r="AT225" s="79">
        <v>-0.11469561606645584</v>
      </c>
      <c r="AU225" s="79">
        <v>-0.62602311372756958</v>
      </c>
      <c r="AV225" s="79">
        <v>-1.1275603771209717</v>
      </c>
      <c r="AW225" s="79">
        <v>-1.0792044401168823</v>
      </c>
      <c r="AX225" s="79">
        <v>-1.0668587684631348</v>
      </c>
      <c r="AY225" s="79">
        <v>-1.2703989744186401</v>
      </c>
      <c r="AZ225" s="79">
        <v>-1.2539887428283691</v>
      </c>
      <c r="BA225" s="79">
        <v>-2.474092960357666</v>
      </c>
      <c r="BB225" s="79">
        <v>-2.4522299766540527</v>
      </c>
      <c r="BC225" s="79">
        <v>-2.4601278305053711</v>
      </c>
      <c r="BD225" s="79">
        <v>-1.7554452419281006</v>
      </c>
      <c r="BE225" s="79">
        <v>-1.0048873424530029</v>
      </c>
      <c r="BF225" s="79">
        <v>-0.74114018678665161</v>
      </c>
      <c r="BG225" s="79">
        <v>-0.48426017165184021</v>
      </c>
      <c r="BH225" s="79">
        <v>-0.40382504463195801</v>
      </c>
      <c r="BI225" s="79">
        <v>-0.21983395516872406</v>
      </c>
      <c r="BJ225" s="79">
        <v>-0.22061640024185181</v>
      </c>
      <c r="BK225" s="79">
        <v>-0.12501141428947449</v>
      </c>
      <c r="BL225" s="79">
        <v>1.2851772829890251E-2</v>
      </c>
      <c r="BM225" s="79">
        <v>-9.20734703540802E-2</v>
      </c>
      <c r="BN225" s="79">
        <v>3.5209157504141331E-3</v>
      </c>
      <c r="BO225" s="79">
        <v>7.6928220689296722E-2</v>
      </c>
      <c r="BP225" s="79">
        <v>7.9816237092018127E-2</v>
      </c>
      <c r="BQ225" s="79">
        <v>9.9456064403057098E-2</v>
      </c>
      <c r="BR225" s="79">
        <v>0.17853392660617828</v>
      </c>
      <c r="BS225" s="79">
        <v>-0.29709732532501221</v>
      </c>
      <c r="BT225" s="79">
        <v>-0.77285820245742798</v>
      </c>
      <c r="BU225" s="79">
        <v>-0.69528043270111084</v>
      </c>
      <c r="BV225" s="79">
        <v>-0.66366356611251831</v>
      </c>
      <c r="BW225" s="79">
        <v>-0.85092407464981079</v>
      </c>
      <c r="BX225" s="79">
        <v>-0.84600210189819336</v>
      </c>
      <c r="BY225" s="79">
        <v>-2.055044412612915</v>
      </c>
      <c r="BZ225" s="79">
        <v>-2.0521190166473389</v>
      </c>
      <c r="CA225" s="79">
        <v>-2.0873682498931885</v>
      </c>
      <c r="CB225" s="79">
        <v>-1.4232510328292847</v>
      </c>
      <c r="CC225" s="79">
        <v>-0.81530290842056274</v>
      </c>
      <c r="CD225" s="79">
        <v>-0.57804787158966064</v>
      </c>
      <c r="CE225" s="79">
        <v>-0.35104039311408997</v>
      </c>
      <c r="CF225" s="79">
        <v>-0.27966234087944031</v>
      </c>
      <c r="CG225" s="79">
        <v>-0.10378135740756989</v>
      </c>
      <c r="CH225" s="79">
        <v>-0.10700120031833649</v>
      </c>
      <c r="CI225" s="79">
        <v>-6.939996499568224E-3</v>
      </c>
      <c r="CJ225" s="79">
        <v>0.14365784823894501</v>
      </c>
      <c r="CK225" s="79">
        <v>4.2352546006441116E-2</v>
      </c>
      <c r="CL225" s="79">
        <v>0.16052326560020447</v>
      </c>
      <c r="CM225" s="79">
        <v>0.23002360761165619</v>
      </c>
      <c r="CN225" s="79">
        <v>0.25160568952560425</v>
      </c>
      <c r="CO225" s="79">
        <v>0.28635072708129883</v>
      </c>
      <c r="CP225" s="79">
        <v>0.38162380456924438</v>
      </c>
      <c r="CQ225" s="79">
        <v>-6.9284304976463318E-2</v>
      </c>
      <c r="CR225" s="79">
        <v>-0.52719259262084961</v>
      </c>
      <c r="CS225" s="79">
        <v>-0.42937579751014709</v>
      </c>
      <c r="CT225" s="79">
        <v>-0.38441178202629089</v>
      </c>
      <c r="CU225" s="79">
        <v>-0.56039702892303467</v>
      </c>
      <c r="CV225" s="79">
        <v>-0.56343179941177368</v>
      </c>
      <c r="CW225" s="79">
        <v>-1.7648125886917114</v>
      </c>
      <c r="CX225" s="79">
        <v>-1.7750035524368286</v>
      </c>
      <c r="CY225" s="79">
        <v>-1.8291960954666138</v>
      </c>
      <c r="CZ225" s="79">
        <v>-1.1931742429733276</v>
      </c>
      <c r="DA225" s="79">
        <v>-0.62571841478347778</v>
      </c>
      <c r="DB225" s="79">
        <v>-0.41495552659034729</v>
      </c>
      <c r="DC225" s="79">
        <v>-0.21782061457633972</v>
      </c>
      <c r="DD225" s="79">
        <v>-0.15549963712692261</v>
      </c>
      <c r="DE225" s="79">
        <v>1.2271236628293991E-2</v>
      </c>
      <c r="DF225" s="79">
        <v>6.6139926202595234E-3</v>
      </c>
      <c r="DG225" s="79">
        <v>0.11113142222166061</v>
      </c>
      <c r="DH225" s="79">
        <v>0.27446392178535461</v>
      </c>
      <c r="DI225" s="79">
        <v>0.17677855491638184</v>
      </c>
      <c r="DJ225" s="79">
        <v>0.31752562522888184</v>
      </c>
      <c r="DK225" s="79">
        <v>0.38311898708343506</v>
      </c>
      <c r="DL225" s="79">
        <v>0.42339515686035156</v>
      </c>
      <c r="DM225" s="79">
        <v>0.47324538230895996</v>
      </c>
      <c r="DN225" s="79">
        <v>0.58471369743347168</v>
      </c>
      <c r="DO225" s="79">
        <v>0.15852871537208557</v>
      </c>
      <c r="DP225" s="79">
        <v>-0.28152695298194885</v>
      </c>
      <c r="DQ225" s="79">
        <v>-0.16347117722034454</v>
      </c>
      <c r="DR225" s="79">
        <v>-0.10515998303890228</v>
      </c>
      <c r="DS225" s="79">
        <v>-0.26987001299858093</v>
      </c>
      <c r="DT225" s="79">
        <v>-0.280861496925354</v>
      </c>
      <c r="DU225" s="79">
        <v>-1.4745807647705078</v>
      </c>
      <c r="DV225" s="79">
        <v>-1.4978879690170288</v>
      </c>
      <c r="DW225" s="79">
        <v>-1.5710239410400391</v>
      </c>
      <c r="DX225" s="79">
        <v>-0.96309751272201538</v>
      </c>
      <c r="DY225" s="79">
        <v>-0.35198855400085449</v>
      </c>
      <c r="DZ225" s="79">
        <v>-0.17947608232498169</v>
      </c>
      <c r="EA225" s="79">
        <v>-2.5472406297922134E-2</v>
      </c>
      <c r="EB225" s="79">
        <v>2.3771576583385468E-2</v>
      </c>
      <c r="EC225" s="79">
        <v>0.17983275651931763</v>
      </c>
      <c r="ED225" s="79">
        <v>0.17065627872943878</v>
      </c>
      <c r="EE225" s="79">
        <v>0.28160780668258667</v>
      </c>
      <c r="EF225" s="79">
        <v>0.46332710981369019</v>
      </c>
      <c r="EG225" s="79">
        <v>0.37086838483810425</v>
      </c>
      <c r="EH225" s="79">
        <v>0.54421204328536987</v>
      </c>
      <c r="EI225" s="79">
        <v>0.60416442155838013</v>
      </c>
      <c r="EJ225" s="79">
        <v>0.67143183946609497</v>
      </c>
      <c r="EK225" s="79">
        <v>0.74309158325195313</v>
      </c>
      <c r="EL225" s="79">
        <v>0.87794321775436401</v>
      </c>
      <c r="EM225" s="79">
        <v>0.48745453357696533</v>
      </c>
      <c r="EN225" s="79">
        <v>7.3175191879272461E-2</v>
      </c>
      <c r="EO225" s="79">
        <v>0.22045287489891052</v>
      </c>
      <c r="EP225" s="79">
        <v>0.29803526401519775</v>
      </c>
      <c r="EQ225" s="79">
        <v>0.14960487186908722</v>
      </c>
      <c r="ER225" s="79">
        <v>0.12712511420249939</v>
      </c>
      <c r="ES225" s="79">
        <v>-1.0555320978164673</v>
      </c>
      <c r="ET225" s="79">
        <v>-1.0977771282196045</v>
      </c>
      <c r="EU225" s="79">
        <v>-1.1982643604278564</v>
      </c>
      <c r="EV225" s="79">
        <v>-0.63090318441390991</v>
      </c>
      <c r="EW225" s="79">
        <v>74.031036376953125</v>
      </c>
      <c r="EX225" s="79">
        <v>71.941474914550781</v>
      </c>
      <c r="EY225" s="79">
        <v>71.045173645019531</v>
      </c>
      <c r="EZ225" s="79">
        <v>69.242202758789063</v>
      </c>
      <c r="FA225" s="79">
        <v>68.679725646972656</v>
      </c>
      <c r="FB225" s="79">
        <v>68.057807922363281</v>
      </c>
      <c r="FC225" s="79">
        <v>67.944557189941406</v>
      </c>
      <c r="FD225" s="79">
        <v>67.49969482421875</v>
      </c>
      <c r="FE225" s="79">
        <v>69.329231262207031</v>
      </c>
      <c r="FF225" s="79">
        <v>75.740959167480469</v>
      </c>
      <c r="FG225" s="79">
        <v>80.871925354003906</v>
      </c>
      <c r="FH225" s="79">
        <v>86.242454528808594</v>
      </c>
      <c r="FI225" s="79">
        <v>90.167716979980469</v>
      </c>
      <c r="FJ225" s="79">
        <v>92.562026977539063</v>
      </c>
      <c r="FK225" s="79">
        <v>94.227752685546875</v>
      </c>
      <c r="FL225" s="79">
        <v>96.020523071289063</v>
      </c>
      <c r="FM225" s="79">
        <v>96.310630798339844</v>
      </c>
      <c r="FN225" s="79">
        <v>94.977745056152344</v>
      </c>
      <c r="FO225" s="79">
        <v>91.472320556640625</v>
      </c>
      <c r="FP225" s="79">
        <v>87.38916015625</v>
      </c>
      <c r="FQ225" s="79">
        <v>83.225112915039063</v>
      </c>
      <c r="FR225" s="79">
        <v>80.910568237304688</v>
      </c>
      <c r="FS225" s="79">
        <v>79.033798217773438</v>
      </c>
      <c r="FT225" s="79">
        <v>76.906455993652344</v>
      </c>
      <c r="FU225" s="79">
        <v>0.15071935951709747</v>
      </c>
      <c r="FV225" s="79">
        <v>0.32548767328262329</v>
      </c>
      <c r="FW225" s="79">
        <v>0.13419461250305176</v>
      </c>
      <c r="FX225" s="79">
        <v>3972</v>
      </c>
      <c r="FY225" s="79">
        <v>1</v>
      </c>
      <c r="FZ225" s="41"/>
      <c r="GA225" s="34"/>
      <c r="GB225" s="34"/>
    </row>
    <row r="226" spans="1:184" x14ac:dyDescent="0.25">
      <c r="A226" t="s">
        <v>186</v>
      </c>
      <c r="B226" t="s">
        <v>236</v>
      </c>
      <c r="C226" t="s">
        <v>2</v>
      </c>
      <c r="D226" t="s">
        <v>203</v>
      </c>
      <c r="E226" t="s">
        <v>210</v>
      </c>
      <c r="F226" t="s">
        <v>179</v>
      </c>
      <c r="G226" t="s">
        <v>1</v>
      </c>
      <c r="H226" s="79">
        <v>928</v>
      </c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79"/>
      <c r="CB226" s="79"/>
      <c r="CC226" s="79"/>
      <c r="CD226" s="79"/>
      <c r="CE226" s="79"/>
      <c r="CF226" s="79"/>
      <c r="CG226" s="79"/>
      <c r="CH226" s="79"/>
      <c r="CI226" s="79"/>
      <c r="CJ226" s="79"/>
      <c r="CK226" s="79"/>
      <c r="CL226" s="79"/>
      <c r="CM226" s="79"/>
      <c r="CN226" s="79"/>
      <c r="CO226" s="79"/>
      <c r="CP226" s="79"/>
      <c r="CQ226" s="79"/>
      <c r="CR226" s="79"/>
      <c r="CS226" s="79"/>
      <c r="CT226" s="79"/>
      <c r="CU226" s="79"/>
      <c r="CV226" s="79"/>
      <c r="CW226" s="79"/>
      <c r="CX226" s="79"/>
      <c r="CY226" s="79"/>
      <c r="CZ226" s="79"/>
      <c r="DA226" s="79"/>
      <c r="DB226" s="79"/>
      <c r="DC226" s="79"/>
      <c r="DD226" s="79"/>
      <c r="DE226" s="79"/>
      <c r="DF226" s="79"/>
      <c r="DG226" s="79"/>
      <c r="DH226" s="79"/>
      <c r="DI226" s="79"/>
      <c r="DJ226" s="79"/>
      <c r="DK226" s="79"/>
      <c r="DL226" s="79"/>
      <c r="DM226" s="79"/>
      <c r="DN226" s="79"/>
      <c r="DO226" s="79"/>
      <c r="DP226" s="79"/>
      <c r="DQ226" s="79"/>
      <c r="DR226" s="79"/>
      <c r="DS226" s="79"/>
      <c r="DT226" s="79"/>
      <c r="DU226" s="79"/>
      <c r="DV226" s="79"/>
      <c r="DW226" s="79"/>
      <c r="DX226" s="79"/>
      <c r="DY226" s="79"/>
      <c r="DZ226" s="79"/>
      <c r="EA226" s="79"/>
      <c r="EB226" s="79"/>
      <c r="EC226" s="79"/>
      <c r="ED226" s="79"/>
      <c r="EE226" s="79"/>
      <c r="EF226" s="79"/>
      <c r="EG226" s="79"/>
      <c r="EH226" s="79"/>
      <c r="EI226" s="79"/>
      <c r="EJ226" s="79"/>
      <c r="EK226" s="79"/>
      <c r="EL226" s="79"/>
      <c r="EM226" s="79"/>
      <c r="EN226" s="79"/>
      <c r="EO226" s="79"/>
      <c r="EP226" s="79"/>
      <c r="EQ226" s="79"/>
      <c r="ER226" s="79"/>
      <c r="ES226" s="79"/>
      <c r="ET226" s="79"/>
      <c r="EU226" s="79"/>
      <c r="EV226" s="79"/>
      <c r="EW226" s="79"/>
      <c r="EX226" s="79"/>
      <c r="EY226" s="79"/>
      <c r="EZ226" s="79"/>
      <c r="FA226" s="79"/>
      <c r="FB226" s="79"/>
      <c r="FC226" s="79"/>
      <c r="FD226" s="79"/>
      <c r="FE226" s="79"/>
      <c r="FF226" s="79"/>
      <c r="FG226" s="79"/>
      <c r="FH226" s="79"/>
      <c r="FI226" s="79"/>
      <c r="FJ226" s="79"/>
      <c r="FK226" s="79"/>
      <c r="FL226" s="79"/>
      <c r="FM226" s="79"/>
      <c r="FN226" s="79"/>
      <c r="FO226" s="79"/>
      <c r="FP226" s="79"/>
      <c r="FQ226" s="79"/>
      <c r="FR226" s="79"/>
      <c r="FS226" s="79"/>
      <c r="FT226" s="79"/>
      <c r="FU226" s="79"/>
      <c r="FV226" s="79"/>
      <c r="FW226" s="79"/>
      <c r="FX226" s="79">
        <v>78</v>
      </c>
      <c r="FY226" s="79">
        <v>0</v>
      </c>
      <c r="FZ226" s="41"/>
      <c r="GA226" s="34"/>
      <c r="GB226" s="34"/>
    </row>
    <row r="227" spans="1:184" x14ac:dyDescent="0.25">
      <c r="A227" t="s">
        <v>186</v>
      </c>
      <c r="B227" t="s">
        <v>236</v>
      </c>
      <c r="C227" t="s">
        <v>2</v>
      </c>
      <c r="D227" t="s">
        <v>203</v>
      </c>
      <c r="E227" t="s">
        <v>210</v>
      </c>
      <c r="F227" t="s">
        <v>180</v>
      </c>
      <c r="G227" t="s">
        <v>1</v>
      </c>
      <c r="H227" s="79">
        <v>487</v>
      </c>
      <c r="I227" s="79">
        <v>0.24002273380756378</v>
      </c>
      <c r="J227" s="79">
        <v>0.19359283149242401</v>
      </c>
      <c r="K227" s="79">
        <v>0.17768260836601257</v>
      </c>
      <c r="L227" s="79">
        <v>0.16993311047554016</v>
      </c>
      <c r="M227" s="79">
        <v>0.1717422753572464</v>
      </c>
      <c r="N227" s="79">
        <v>0.17820475995540619</v>
      </c>
      <c r="O227" s="79">
        <v>0.2464497983455658</v>
      </c>
      <c r="P227" s="79">
        <v>0.29264798760414124</v>
      </c>
      <c r="Q227" s="79">
        <v>0.2391798347234726</v>
      </c>
      <c r="R227" s="79">
        <v>0.26214560866355896</v>
      </c>
      <c r="S227" s="79">
        <v>0.25145384669303894</v>
      </c>
      <c r="T227" s="79">
        <v>0.25923371315002441</v>
      </c>
      <c r="U227" s="79">
        <v>0.1978846937417984</v>
      </c>
      <c r="V227" s="79">
        <v>0.17489583790302277</v>
      </c>
      <c r="W227" s="79">
        <v>0.23255054652690887</v>
      </c>
      <c r="X227" s="79">
        <v>0.24678975343704224</v>
      </c>
      <c r="Y227" s="79">
        <v>0.25933569669723511</v>
      </c>
      <c r="Z227" s="79">
        <v>0.2410106360912323</v>
      </c>
      <c r="AA227" s="79">
        <v>0.22627069056034088</v>
      </c>
      <c r="AB227" s="79">
        <v>0.34575837850570679</v>
      </c>
      <c r="AC227" s="79">
        <v>0.33558833599090576</v>
      </c>
      <c r="AD227" s="79">
        <v>0.29771819710731506</v>
      </c>
      <c r="AE227" s="79">
        <v>0.24626873433589935</v>
      </c>
      <c r="AF227" s="79">
        <v>0.21754193305969238</v>
      </c>
      <c r="AG227" s="79">
        <v>-2.3460127413272858E-2</v>
      </c>
      <c r="AH227" s="79">
        <v>-1.8354050815105438E-2</v>
      </c>
      <c r="AI227" s="79">
        <v>-7.5084809213876724E-3</v>
      </c>
      <c r="AJ227" s="79">
        <v>-2.8688967227935791E-2</v>
      </c>
      <c r="AK227" s="79">
        <v>-1.9825881347060204E-2</v>
      </c>
      <c r="AL227" s="79">
        <v>-5.3140994161367416E-2</v>
      </c>
      <c r="AM227" s="79">
        <v>-3.8775507360696793E-2</v>
      </c>
      <c r="AN227" s="79">
        <v>-5.9047549962997437E-2</v>
      </c>
      <c r="AO227" s="79">
        <v>-3.7870589643716812E-2</v>
      </c>
      <c r="AP227" s="79">
        <v>-4.6024065464735031E-2</v>
      </c>
      <c r="AQ227" s="79">
        <v>-4.98337522149086E-2</v>
      </c>
      <c r="AR227" s="79">
        <v>3.000643290579319E-2</v>
      </c>
      <c r="AS227" s="79">
        <v>-4.4719692319631577E-2</v>
      </c>
      <c r="AT227" s="79">
        <v>-0.14852155745029449</v>
      </c>
      <c r="AU227" s="79">
        <v>-8.160024881362915E-2</v>
      </c>
      <c r="AV227" s="79">
        <v>-3.4981049597263336E-2</v>
      </c>
      <c r="AW227" s="79">
        <v>-5.2487184293568134E-3</v>
      </c>
      <c r="AX227" s="79">
        <v>-6.7863091826438904E-2</v>
      </c>
      <c r="AY227" s="79">
        <v>-0.1313776820898056</v>
      </c>
      <c r="AZ227" s="79">
        <v>4.7379638999700546E-3</v>
      </c>
      <c r="BA227" s="79">
        <v>-8.2573257386684418E-2</v>
      </c>
      <c r="BB227" s="79">
        <v>-9.1937482357025146E-2</v>
      </c>
      <c r="BC227" s="79">
        <v>-0.11173752695322037</v>
      </c>
      <c r="BD227" s="79">
        <v>-6.5458826720714569E-2</v>
      </c>
      <c r="BE227" s="79">
        <v>1.9530490040779114E-2</v>
      </c>
      <c r="BF227" s="79">
        <v>1.2659894302487373E-2</v>
      </c>
      <c r="BG227" s="79">
        <v>1.9117092713713646E-2</v>
      </c>
      <c r="BH227" s="79">
        <v>-6.4636068418622017E-4</v>
      </c>
      <c r="BI227" s="79">
        <v>7.3878942057490349E-3</v>
      </c>
      <c r="BJ227" s="79">
        <v>-2.1237334236502647E-2</v>
      </c>
      <c r="BK227" s="79">
        <v>3.0592568218708038E-3</v>
      </c>
      <c r="BL227" s="79">
        <v>-7.962656207382679E-3</v>
      </c>
      <c r="BM227" s="79">
        <v>3.0119477305561304E-3</v>
      </c>
      <c r="BN227" s="79">
        <v>7.7436090214177966E-4</v>
      </c>
      <c r="BO227" s="79">
        <v>4.626016307156533E-4</v>
      </c>
      <c r="BP227" s="79">
        <v>6.7056372761726379E-2</v>
      </c>
      <c r="BQ227" s="79">
        <v>-1.3754695653915405E-2</v>
      </c>
      <c r="BR227" s="79">
        <v>-9.3049004673957825E-2</v>
      </c>
      <c r="BS227" s="79">
        <v>-2.6617422699928284E-2</v>
      </c>
      <c r="BT227" s="79">
        <v>8.8434619829058647E-3</v>
      </c>
      <c r="BU227" s="79">
        <v>3.7465848028659821E-2</v>
      </c>
      <c r="BV227" s="79">
        <v>-2.7417797595262527E-2</v>
      </c>
      <c r="BW227" s="79">
        <v>-8.6607493460178375E-2</v>
      </c>
      <c r="BX227" s="79">
        <v>4.8645298928022385E-2</v>
      </c>
      <c r="BY227" s="79">
        <v>-3.0803194269537926E-2</v>
      </c>
      <c r="BZ227" s="79">
        <v>-4.5243311673402786E-2</v>
      </c>
      <c r="CA227" s="79">
        <v>-6.5624266862869263E-2</v>
      </c>
      <c r="CB227" s="79">
        <v>-3.2919950783252716E-2</v>
      </c>
      <c r="CC227" s="79">
        <v>4.9305658787488937E-2</v>
      </c>
      <c r="CD227" s="79">
        <v>3.4140057861804962E-2</v>
      </c>
      <c r="CE227" s="79">
        <v>3.7557885050773621E-2</v>
      </c>
      <c r="CF227" s="79">
        <v>1.8775863572955132E-2</v>
      </c>
      <c r="CG227" s="79">
        <v>2.6236072182655334E-2</v>
      </c>
      <c r="CH227" s="79">
        <v>8.5904309526085854E-4</v>
      </c>
      <c r="CI227" s="79">
        <v>3.2033886760473251E-2</v>
      </c>
      <c r="CJ227" s="79">
        <v>2.7418585494160652E-2</v>
      </c>
      <c r="CK227" s="79">
        <v>3.132706880569458E-2</v>
      </c>
      <c r="CL227" s="79">
        <v>3.3186808228492737E-2</v>
      </c>
      <c r="CM227" s="79">
        <v>3.5297702997922897E-2</v>
      </c>
      <c r="CN227" s="79">
        <v>9.271705150604248E-2</v>
      </c>
      <c r="CO227" s="79">
        <v>7.6915672980248928E-3</v>
      </c>
      <c r="CP227" s="79">
        <v>-5.4628882557153702E-2</v>
      </c>
      <c r="CQ227" s="79">
        <v>1.1463513597846031E-2</v>
      </c>
      <c r="CR227" s="79">
        <v>3.9196185767650604E-2</v>
      </c>
      <c r="CS227" s="79">
        <v>6.7049823701381683E-2</v>
      </c>
      <c r="CT227" s="79">
        <v>5.9448817046359181E-4</v>
      </c>
      <c r="CU227" s="79">
        <v>-5.5599797517061234E-2</v>
      </c>
      <c r="CV227" s="79">
        <v>7.9055383801460266E-2</v>
      </c>
      <c r="CW227" s="79">
        <v>5.0525912083685398E-3</v>
      </c>
      <c r="CX227" s="79">
        <v>-1.2903071008622646E-2</v>
      </c>
      <c r="CY227" s="79">
        <v>-3.3686362206935883E-2</v>
      </c>
      <c r="CZ227" s="79">
        <v>-1.0383622720837593E-2</v>
      </c>
      <c r="DA227" s="79">
        <v>7.9080827534198761E-2</v>
      </c>
      <c r="DB227" s="79">
        <v>5.56202232837677E-2</v>
      </c>
      <c r="DC227" s="79">
        <v>5.5998675525188446E-2</v>
      </c>
      <c r="DD227" s="79">
        <v>3.8198087364435196E-2</v>
      </c>
      <c r="DE227" s="79">
        <v>4.5084249228239059E-2</v>
      </c>
      <c r="DF227" s="79">
        <v>2.295541949570179E-2</v>
      </c>
      <c r="DG227" s="79">
        <v>6.1008516699075699E-2</v>
      </c>
      <c r="DH227" s="79">
        <v>6.2799826264381409E-2</v>
      </c>
      <c r="DI227" s="79">
        <v>5.9642188251018524E-2</v>
      </c>
      <c r="DJ227" s="79">
        <v>6.5599255263805389E-2</v>
      </c>
      <c r="DK227" s="79">
        <v>7.0132806897163391E-2</v>
      </c>
      <c r="DL227" s="79">
        <v>0.11837773025035858</v>
      </c>
      <c r="DM227" s="79">
        <v>2.9137831181287766E-2</v>
      </c>
      <c r="DN227" s="79">
        <v>-1.6208762302994728E-2</v>
      </c>
      <c r="DO227" s="79">
        <v>4.9544449895620346E-2</v>
      </c>
      <c r="DP227" s="79">
        <v>6.9548912346363068E-2</v>
      </c>
      <c r="DQ227" s="79">
        <v>9.6633799374103546E-2</v>
      </c>
      <c r="DR227" s="79">
        <v>2.8606774285435677E-2</v>
      </c>
      <c r="DS227" s="79">
        <v>-2.4592101573944092E-2</v>
      </c>
      <c r="DT227" s="79">
        <v>0.10946547240018845</v>
      </c>
      <c r="DU227" s="79">
        <v>4.090837761759758E-2</v>
      </c>
      <c r="DV227" s="79">
        <v>1.9437167793512344E-2</v>
      </c>
      <c r="DW227" s="79">
        <v>-1.748459180817008E-3</v>
      </c>
      <c r="DX227" s="79">
        <v>1.2152704410254955E-2</v>
      </c>
      <c r="DY227" s="79">
        <v>0.12207144498825073</v>
      </c>
      <c r="DZ227" s="79">
        <v>8.6634166538715363E-2</v>
      </c>
      <c r="EA227" s="79">
        <v>8.2624249160289764E-2</v>
      </c>
      <c r="EB227" s="79">
        <v>6.6240698099136353E-2</v>
      </c>
      <c r="EC227" s="79">
        <v>7.2298027575016022E-2</v>
      </c>
      <c r="ED227" s="79">
        <v>5.4859079420566559E-2</v>
      </c>
      <c r="EE227" s="79">
        <v>0.102843277156353</v>
      </c>
      <c r="EF227" s="79">
        <v>0.11388472467660904</v>
      </c>
      <c r="EG227" s="79">
        <v>0.10052473098039627</v>
      </c>
      <c r="EH227" s="79">
        <v>0.11239767819643021</v>
      </c>
      <c r="EI227" s="79">
        <v>0.12042915821075439</v>
      </c>
      <c r="EJ227" s="79">
        <v>0.15542766451835632</v>
      </c>
      <c r="EK227" s="79">
        <v>6.0102827847003937E-2</v>
      </c>
      <c r="EL227" s="79">
        <v>3.9263788610696793E-2</v>
      </c>
      <c r="EM227" s="79">
        <v>0.10452727228403091</v>
      </c>
      <c r="EN227" s="79">
        <v>0.11337342113256454</v>
      </c>
      <c r="EO227" s="79">
        <v>0.13934837281703949</v>
      </c>
      <c r="EP227" s="79">
        <v>6.9052062928676605E-2</v>
      </c>
      <c r="EQ227" s="79">
        <v>2.0178087055683136E-2</v>
      </c>
      <c r="ER227" s="79">
        <v>0.15337280929088593</v>
      </c>
      <c r="ES227" s="79">
        <v>9.2678435146808624E-2</v>
      </c>
      <c r="ET227" s="79">
        <v>6.6131338477134705E-2</v>
      </c>
      <c r="EU227" s="79">
        <v>4.4364798814058304E-2</v>
      </c>
      <c r="EV227" s="79">
        <v>4.4691581279039383E-2</v>
      </c>
      <c r="EW227" s="79">
        <v>57.508945465087891</v>
      </c>
      <c r="EX227" s="79">
        <v>59.272293090820313</v>
      </c>
      <c r="EY227" s="79">
        <v>58.206920623779297</v>
      </c>
      <c r="EZ227" s="79">
        <v>58.242378234863281</v>
      </c>
      <c r="FA227" s="79">
        <v>58.073539733886719</v>
      </c>
      <c r="FB227" s="79">
        <v>58</v>
      </c>
      <c r="FC227" s="79">
        <v>57.953163146972656</v>
      </c>
      <c r="FD227" s="79">
        <v>57.921405792236328</v>
      </c>
      <c r="FE227" s="79">
        <v>58.052234649658203</v>
      </c>
      <c r="FF227" s="79">
        <v>58.815071105957031</v>
      </c>
      <c r="FG227" s="79">
        <v>63.453037261962891</v>
      </c>
      <c r="FH227" s="79">
        <v>70.355232238769531</v>
      </c>
      <c r="FI227" s="79">
        <v>75.258102416992188</v>
      </c>
      <c r="FJ227" s="79">
        <v>75.709617614746094</v>
      </c>
      <c r="FK227" s="79">
        <v>75.801681518554688</v>
      </c>
      <c r="FL227" s="79">
        <v>75.087493896484375</v>
      </c>
      <c r="FM227" s="79">
        <v>73.191329956054688</v>
      </c>
      <c r="FN227" s="79">
        <v>72.601463317871094</v>
      </c>
      <c r="FO227" s="79">
        <v>72.805351257324219</v>
      </c>
      <c r="FP227" s="79">
        <v>66.534561157226563</v>
      </c>
      <c r="FQ227" s="79">
        <v>63.14697265625</v>
      </c>
      <c r="FR227" s="79">
        <v>61.294822692871094</v>
      </c>
      <c r="FS227" s="79">
        <v>59.513439178466797</v>
      </c>
      <c r="FT227" s="79">
        <v>58.448215484619141</v>
      </c>
      <c r="FU227" s="79">
        <v>2.4012673646211624E-2</v>
      </c>
      <c r="FV227" s="79">
        <v>3.0860969796776772E-2</v>
      </c>
      <c r="FW227" s="79">
        <v>2.4133237078785896E-2</v>
      </c>
      <c r="FX227" s="79">
        <v>114</v>
      </c>
      <c r="FY227" s="79">
        <v>1</v>
      </c>
      <c r="FZ227" s="41"/>
      <c r="GA227" s="34"/>
      <c r="GB227" s="34"/>
    </row>
    <row r="228" spans="1:184" x14ac:dyDescent="0.25">
      <c r="A228" t="s">
        <v>186</v>
      </c>
      <c r="B228" t="s">
        <v>236</v>
      </c>
      <c r="C228" t="s">
        <v>2</v>
      </c>
      <c r="D228" t="s">
        <v>203</v>
      </c>
      <c r="E228" t="s">
        <v>210</v>
      </c>
      <c r="F228" t="s">
        <v>181</v>
      </c>
      <c r="G228" t="s">
        <v>1</v>
      </c>
      <c r="H228" s="79">
        <v>251</v>
      </c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79"/>
      <c r="CB228" s="79"/>
      <c r="CC228" s="79"/>
      <c r="CD228" s="79"/>
      <c r="CE228" s="79"/>
      <c r="CF228" s="79"/>
      <c r="CG228" s="79"/>
      <c r="CH228" s="79"/>
      <c r="CI228" s="79"/>
      <c r="CJ228" s="79"/>
      <c r="CK228" s="79"/>
      <c r="CL228" s="79"/>
      <c r="CM228" s="79"/>
      <c r="CN228" s="79"/>
      <c r="CO228" s="79"/>
      <c r="CP228" s="79"/>
      <c r="CQ228" s="79"/>
      <c r="CR228" s="79"/>
      <c r="CS228" s="79"/>
      <c r="CT228" s="79"/>
      <c r="CU228" s="79"/>
      <c r="CV228" s="79"/>
      <c r="CW228" s="79"/>
      <c r="CX228" s="79"/>
      <c r="CY228" s="79"/>
      <c r="CZ228" s="79"/>
      <c r="DA228" s="79"/>
      <c r="DB228" s="79"/>
      <c r="DC228" s="79"/>
      <c r="DD228" s="79"/>
      <c r="DE228" s="79"/>
      <c r="DF228" s="79"/>
      <c r="DG228" s="79"/>
      <c r="DH228" s="79"/>
      <c r="DI228" s="79"/>
      <c r="DJ228" s="79"/>
      <c r="DK228" s="79"/>
      <c r="DL228" s="79"/>
      <c r="DM228" s="79"/>
      <c r="DN228" s="79"/>
      <c r="DO228" s="79"/>
      <c r="DP228" s="79"/>
      <c r="DQ228" s="79"/>
      <c r="DR228" s="79"/>
      <c r="DS228" s="79"/>
      <c r="DT228" s="79"/>
      <c r="DU228" s="79"/>
      <c r="DV228" s="79"/>
      <c r="DW228" s="79"/>
      <c r="DX228" s="79"/>
      <c r="DY228" s="79"/>
      <c r="DZ228" s="79"/>
      <c r="EA228" s="79"/>
      <c r="EB228" s="79"/>
      <c r="EC228" s="79"/>
      <c r="ED228" s="79"/>
      <c r="EE228" s="79"/>
      <c r="EF228" s="79"/>
      <c r="EG228" s="79"/>
      <c r="EH228" s="79"/>
      <c r="EI228" s="79"/>
      <c r="EJ228" s="79"/>
      <c r="EK228" s="79"/>
      <c r="EL228" s="79"/>
      <c r="EM228" s="79"/>
      <c r="EN228" s="79"/>
      <c r="EO228" s="79"/>
      <c r="EP228" s="79"/>
      <c r="EQ228" s="79"/>
      <c r="ER228" s="79"/>
      <c r="ES228" s="79"/>
      <c r="ET228" s="79"/>
      <c r="EU228" s="79"/>
      <c r="EV228" s="79"/>
      <c r="EW228" s="79"/>
      <c r="EX228" s="79"/>
      <c r="EY228" s="79"/>
      <c r="EZ228" s="79"/>
      <c r="FA228" s="79"/>
      <c r="FB228" s="79"/>
      <c r="FC228" s="79"/>
      <c r="FD228" s="79"/>
      <c r="FE228" s="79"/>
      <c r="FF228" s="79"/>
      <c r="FG228" s="79"/>
      <c r="FH228" s="79"/>
      <c r="FI228" s="79"/>
      <c r="FJ228" s="79"/>
      <c r="FK228" s="79"/>
      <c r="FL228" s="79"/>
      <c r="FM228" s="79"/>
      <c r="FN228" s="79"/>
      <c r="FO228" s="79"/>
      <c r="FP228" s="79"/>
      <c r="FQ228" s="79"/>
      <c r="FR228" s="79"/>
      <c r="FS228" s="79"/>
      <c r="FT228" s="79"/>
      <c r="FU228" s="79"/>
      <c r="FV228" s="79"/>
      <c r="FW228" s="79"/>
      <c r="FX228" s="79">
        <v>12</v>
      </c>
      <c r="FY228" s="79">
        <v>0</v>
      </c>
      <c r="FZ228" s="41"/>
      <c r="GA228" s="34"/>
      <c r="GB228" s="34"/>
    </row>
    <row r="229" spans="1:184" x14ac:dyDescent="0.25">
      <c r="A229" t="s">
        <v>186</v>
      </c>
      <c r="B229" t="s">
        <v>236</v>
      </c>
      <c r="C229" t="s">
        <v>2</v>
      </c>
      <c r="D229" t="s">
        <v>203</v>
      </c>
      <c r="E229" t="s">
        <v>210</v>
      </c>
      <c r="F229" t="s">
        <v>182</v>
      </c>
      <c r="G229" t="s">
        <v>1</v>
      </c>
      <c r="H229" s="79">
        <v>2277</v>
      </c>
      <c r="I229" s="79">
        <v>1.1415462493896484</v>
      </c>
      <c r="J229" s="79">
        <v>1.0257910490036011</v>
      </c>
      <c r="K229" s="79">
        <v>0.92928582429885864</v>
      </c>
      <c r="L229" s="79">
        <v>0.87743961811065674</v>
      </c>
      <c r="M229" s="79">
        <v>0.85748058557510376</v>
      </c>
      <c r="N229" s="79">
        <v>0.95771080255508423</v>
      </c>
      <c r="O229" s="79">
        <v>1.0688322782516479</v>
      </c>
      <c r="P229" s="79">
        <v>1.1794846057891846</v>
      </c>
      <c r="Q229" s="79">
        <v>1.1621443033218384</v>
      </c>
      <c r="R229" s="79">
        <v>1.2533093690872192</v>
      </c>
      <c r="S229" s="79">
        <v>1.3089823722839355</v>
      </c>
      <c r="T229" s="79">
        <v>1.185386061668396</v>
      </c>
      <c r="U229" s="79">
        <v>1.3521395921707153</v>
      </c>
      <c r="V229" s="79">
        <v>1.4382823705673218</v>
      </c>
      <c r="W229" s="79">
        <v>1.5957785844802856</v>
      </c>
      <c r="X229" s="79">
        <v>1.7523409128189087</v>
      </c>
      <c r="Y229" s="79">
        <v>2.0481669902801514</v>
      </c>
      <c r="Z229" s="79">
        <v>2.176476001739502</v>
      </c>
      <c r="AA229" s="79">
        <v>2.2421338558197021</v>
      </c>
      <c r="AB229" s="79">
        <v>2.3751668930053711</v>
      </c>
      <c r="AC229" s="79">
        <v>2.2639503479003906</v>
      </c>
      <c r="AD229" s="79">
        <v>1.9412699937820435</v>
      </c>
      <c r="AE229" s="79">
        <v>1.6824741363525391</v>
      </c>
      <c r="AF229" s="79">
        <v>1.3817294836044312</v>
      </c>
      <c r="AG229" s="79">
        <v>-0.20774859189987183</v>
      </c>
      <c r="AH229" s="79">
        <v>-7.0233866572380066E-2</v>
      </c>
      <c r="AI229" s="79">
        <v>-0.11215498298406601</v>
      </c>
      <c r="AJ229" s="79">
        <v>-8.6522378027439117E-2</v>
      </c>
      <c r="AK229" s="79">
        <v>-0.11367730796337128</v>
      </c>
      <c r="AL229" s="79">
        <v>-0.12027320265769958</v>
      </c>
      <c r="AM229" s="79">
        <v>-0.10581324249505997</v>
      </c>
      <c r="AN229" s="79">
        <v>-0.12375097721815109</v>
      </c>
      <c r="AO229" s="79">
        <v>-4.8774521797895432E-2</v>
      </c>
      <c r="AP229" s="79">
        <v>1.7654266208410263E-2</v>
      </c>
      <c r="AQ229" s="79">
        <v>5.8645974844694138E-2</v>
      </c>
      <c r="AR229" s="79">
        <v>-0.13197170197963715</v>
      </c>
      <c r="AS229" s="79">
        <v>-2.0975695922970772E-2</v>
      </c>
      <c r="AT229" s="79">
        <v>-0.19461739063262939</v>
      </c>
      <c r="AU229" s="79">
        <v>-0.3434416651725769</v>
      </c>
      <c r="AV229" s="79">
        <v>-0.36605769395828247</v>
      </c>
      <c r="AW229" s="79">
        <v>-0.15055523812770844</v>
      </c>
      <c r="AX229" s="79">
        <v>-0.11070818454027176</v>
      </c>
      <c r="AY229" s="79">
        <v>-0.16006568074226379</v>
      </c>
      <c r="AZ229" s="79">
        <v>-4.5152831822633743E-2</v>
      </c>
      <c r="BA229" s="79">
        <v>-0.2624041736125946</v>
      </c>
      <c r="BB229" s="79">
        <v>-0.19716854393482208</v>
      </c>
      <c r="BC229" s="79">
        <v>-0.28804624080657959</v>
      </c>
      <c r="BD229" s="79">
        <v>-0.38028925657272339</v>
      </c>
      <c r="BE229" s="79">
        <v>-8.2437112927436829E-2</v>
      </c>
      <c r="BF229" s="79">
        <v>2.9202288016676903E-2</v>
      </c>
      <c r="BG229" s="79">
        <v>-1.5496803447604179E-2</v>
      </c>
      <c r="BH229" s="79">
        <v>1.2245577527210116E-3</v>
      </c>
      <c r="BI229" s="79">
        <v>-3.0267642810940742E-2</v>
      </c>
      <c r="BJ229" s="79">
        <v>-3.6695901304483414E-2</v>
      </c>
      <c r="BK229" s="79">
        <v>-3.3690068870782852E-2</v>
      </c>
      <c r="BL229" s="79">
        <v>-3.6687590181827545E-2</v>
      </c>
      <c r="BM229" s="79">
        <v>4.3923962861299515E-2</v>
      </c>
      <c r="BN229" s="79">
        <v>0.14016743004322052</v>
      </c>
      <c r="BO229" s="79">
        <v>0.19719688594341278</v>
      </c>
      <c r="BP229" s="79">
        <v>7.842683233320713E-3</v>
      </c>
      <c r="BQ229" s="79">
        <v>0.12271025031805038</v>
      </c>
      <c r="BR229" s="79">
        <v>-3.4562818706035614E-2</v>
      </c>
      <c r="BS229" s="79">
        <v>-0.16988527774810791</v>
      </c>
      <c r="BT229" s="79">
        <v>-0.17062202095985413</v>
      </c>
      <c r="BU229" s="79">
        <v>5.7416047900915146E-2</v>
      </c>
      <c r="BV229" s="79">
        <v>8.7373949587345123E-2</v>
      </c>
      <c r="BW229" s="79">
        <v>3.8467101752758026E-2</v>
      </c>
      <c r="BX229" s="79">
        <v>0.13970452547073364</v>
      </c>
      <c r="BY229" s="79">
        <v>-7.8731358051300049E-2</v>
      </c>
      <c r="BZ229" s="79">
        <v>-4.166344553232193E-2</v>
      </c>
      <c r="CA229" s="79">
        <v>-0.12546691298484802</v>
      </c>
      <c r="CB229" s="79">
        <v>-0.23186101019382477</v>
      </c>
      <c r="CC229" s="79">
        <v>4.3532340787351131E-3</v>
      </c>
      <c r="CD229" s="79">
        <v>9.8071463406085968E-2</v>
      </c>
      <c r="CE229" s="79">
        <v>5.1448360085487366E-2</v>
      </c>
      <c r="CF229" s="79">
        <v>6.1997819691896439E-2</v>
      </c>
      <c r="CG229" s="79">
        <v>2.7501635253429413E-2</v>
      </c>
      <c r="CH229" s="79">
        <v>2.1189481019973755E-2</v>
      </c>
      <c r="CI229" s="79">
        <v>1.6262220218777657E-2</v>
      </c>
      <c r="CJ229" s="79">
        <v>2.3612245917320251E-2</v>
      </c>
      <c r="CK229" s="79">
        <v>0.10812664777040482</v>
      </c>
      <c r="CL229" s="79">
        <v>0.2250196635723114</v>
      </c>
      <c r="CM229" s="79">
        <v>0.29315683245658875</v>
      </c>
      <c r="CN229" s="79">
        <v>0.10467769950628281</v>
      </c>
      <c r="CO229" s="79">
        <v>0.22222669422626495</v>
      </c>
      <c r="CP229" s="79">
        <v>7.6290495693683624E-2</v>
      </c>
      <c r="CQ229" s="79">
        <v>-4.9680646508932114E-2</v>
      </c>
      <c r="CR229" s="79">
        <v>-3.5263858735561371E-2</v>
      </c>
      <c r="CS229" s="79">
        <v>0.20145632326602936</v>
      </c>
      <c r="CT229" s="79">
        <v>0.22456502914428711</v>
      </c>
      <c r="CU229" s="79">
        <v>0.17597030103206635</v>
      </c>
      <c r="CV229" s="79">
        <v>0.26773616671562195</v>
      </c>
      <c r="CW229" s="79">
        <v>4.847988486289978E-2</v>
      </c>
      <c r="CX229" s="79">
        <v>6.6038914024829865E-2</v>
      </c>
      <c r="CY229" s="79">
        <v>-1.2864965014159679E-2</v>
      </c>
      <c r="CZ229" s="79">
        <v>-0.1290600597858429</v>
      </c>
      <c r="DA229" s="79">
        <v>9.1143585741519928E-2</v>
      </c>
      <c r="DB229" s="79">
        <v>0.16694064438343048</v>
      </c>
      <c r="DC229" s="79">
        <v>0.11839352548122406</v>
      </c>
      <c r="DD229" s="79">
        <v>0.12277108430862427</v>
      </c>
      <c r="DE229" s="79">
        <v>8.5270911455154419E-2</v>
      </c>
      <c r="DF229" s="79">
        <v>7.9074859619140625E-2</v>
      </c>
      <c r="DG229" s="79">
        <v>6.6214509308338165E-2</v>
      </c>
      <c r="DH229" s="79">
        <v>8.3912082016468048E-2</v>
      </c>
      <c r="DI229" s="79">
        <v>0.17232933640480042</v>
      </c>
      <c r="DJ229" s="79">
        <v>0.30987191200256348</v>
      </c>
      <c r="DK229" s="79">
        <v>0.38911676406860352</v>
      </c>
      <c r="DL229" s="79">
        <v>0.20151270925998688</v>
      </c>
      <c r="DM229" s="79">
        <v>0.32174313068389893</v>
      </c>
      <c r="DN229" s="79">
        <v>0.18714380264282227</v>
      </c>
      <c r="DO229" s="79">
        <v>7.0523984730243683E-2</v>
      </c>
      <c r="DP229" s="79">
        <v>0.10009429603815079</v>
      </c>
      <c r="DQ229" s="79">
        <v>0.34549659490585327</v>
      </c>
      <c r="DR229" s="79">
        <v>0.36175611615180969</v>
      </c>
      <c r="DS229" s="79">
        <v>0.31347349286079407</v>
      </c>
      <c r="DT229" s="79">
        <v>0.39576780796051025</v>
      </c>
      <c r="DU229" s="79">
        <v>0.17569112777709961</v>
      </c>
      <c r="DV229" s="79">
        <v>0.17374128103256226</v>
      </c>
      <c r="DW229" s="79">
        <v>9.9736988544464111E-2</v>
      </c>
      <c r="DX229" s="79">
        <v>-2.6259101927280426E-2</v>
      </c>
      <c r="DY229" s="79">
        <v>0.21645505726337433</v>
      </c>
      <c r="DZ229" s="79">
        <v>0.266376793384552</v>
      </c>
      <c r="EA229" s="79">
        <v>0.21505171060562134</v>
      </c>
      <c r="EB229" s="79">
        <v>0.21051801741123199</v>
      </c>
      <c r="EC229" s="79">
        <v>0.1686805784702301</v>
      </c>
      <c r="ED229" s="79">
        <v>0.16265216469764709</v>
      </c>
      <c r="EE229" s="79">
        <v>0.13833768665790558</v>
      </c>
      <c r="EF229" s="79">
        <v>0.170975461602211</v>
      </c>
      <c r="EG229" s="79">
        <v>0.26502782106399536</v>
      </c>
      <c r="EH229" s="79">
        <v>0.43238505721092224</v>
      </c>
      <c r="EI229" s="79">
        <v>0.52766770124435425</v>
      </c>
      <c r="EJ229" s="79">
        <v>0.34132710099220276</v>
      </c>
      <c r="EK229" s="79">
        <v>0.46542909741401672</v>
      </c>
      <c r="EL229" s="79">
        <v>0.34719839692115784</v>
      </c>
      <c r="EM229" s="79">
        <v>0.24408037960529327</v>
      </c>
      <c r="EN229" s="79">
        <v>0.29552996158599854</v>
      </c>
      <c r="EO229" s="79">
        <v>0.55346786975860596</v>
      </c>
      <c r="EP229" s="79">
        <v>0.55983823537826538</v>
      </c>
      <c r="EQ229" s="79">
        <v>0.51200628280639648</v>
      </c>
      <c r="ER229" s="79">
        <v>0.58062517642974854</v>
      </c>
      <c r="ES229" s="79">
        <v>0.35936394333839417</v>
      </c>
      <c r="ET229" s="79">
        <v>0.32924637198448181</v>
      </c>
      <c r="EU229" s="79">
        <v>0.26231631636619568</v>
      </c>
      <c r="EV229" s="79">
        <v>0.12216915190219879</v>
      </c>
      <c r="EW229" s="79">
        <v>71.618118286132813</v>
      </c>
      <c r="EX229" s="79">
        <v>67.625724792480469</v>
      </c>
      <c r="EY229" s="79">
        <v>66.4306640625</v>
      </c>
      <c r="EZ229" s="79">
        <v>64.898262023925781</v>
      </c>
      <c r="FA229" s="79">
        <v>63.477294921875</v>
      </c>
      <c r="FB229" s="79">
        <v>61.995712280273438</v>
      </c>
      <c r="FC229" s="79">
        <v>61.481575012207031</v>
      </c>
      <c r="FD229" s="79">
        <v>62.214942932128906</v>
      </c>
      <c r="FE229" s="79">
        <v>62.950359344482422</v>
      </c>
      <c r="FF229" s="79">
        <v>70.1011962890625</v>
      </c>
      <c r="FG229" s="79">
        <v>77.012504577636719</v>
      </c>
      <c r="FH229" s="79">
        <v>85.097915649414063</v>
      </c>
      <c r="FI229" s="79">
        <v>91.744789123535156</v>
      </c>
      <c r="FJ229" s="79">
        <v>96.467819213867188</v>
      </c>
      <c r="FK229" s="79">
        <v>99.806243896484375</v>
      </c>
      <c r="FL229" s="79">
        <v>100.97549438476563</v>
      </c>
      <c r="FM229" s="79">
        <v>100.51524353027344</v>
      </c>
      <c r="FN229" s="79">
        <v>98.572349548339844</v>
      </c>
      <c r="FO229" s="79">
        <v>96.119491577148438</v>
      </c>
      <c r="FP229" s="79">
        <v>90.533805847167969</v>
      </c>
      <c r="FQ229" s="79">
        <v>84.221504211425781</v>
      </c>
      <c r="FR229" s="79">
        <v>79.873138427734375</v>
      </c>
      <c r="FS229" s="79">
        <v>76.205680847167969</v>
      </c>
      <c r="FT229" s="79">
        <v>73.4921875</v>
      </c>
      <c r="FU229" s="79">
        <v>8.7056905031204224E-2</v>
      </c>
      <c r="FV229" s="79">
        <v>0.17662903666496277</v>
      </c>
      <c r="FW229" s="79">
        <v>7.3452286422252655E-2</v>
      </c>
      <c r="FX229" s="79">
        <v>339</v>
      </c>
      <c r="FY229" s="79">
        <v>1</v>
      </c>
      <c r="FZ229" s="41"/>
      <c r="GA229" s="34"/>
      <c r="GB229" s="34"/>
    </row>
    <row r="230" spans="1:184" x14ac:dyDescent="0.25">
      <c r="A230" t="s">
        <v>186</v>
      </c>
      <c r="B230" t="s">
        <v>236</v>
      </c>
      <c r="C230" t="s">
        <v>2</v>
      </c>
      <c r="D230" t="s">
        <v>203</v>
      </c>
      <c r="E230" t="s">
        <v>210</v>
      </c>
      <c r="F230" t="s">
        <v>183</v>
      </c>
      <c r="G230" t="s">
        <v>1</v>
      </c>
      <c r="H230" s="79">
        <v>2024</v>
      </c>
      <c r="I230" s="79">
        <v>1.2807084321975708</v>
      </c>
      <c r="J230" s="79">
        <v>1.136949896812439</v>
      </c>
      <c r="K230" s="79">
        <v>0.96511811017990112</v>
      </c>
      <c r="L230" s="79">
        <v>0.95118153095245361</v>
      </c>
      <c r="M230" s="79">
        <v>0.95233416557312012</v>
      </c>
      <c r="N230" s="79">
        <v>1.0410687923431396</v>
      </c>
      <c r="O230" s="79">
        <v>1.3536301851272583</v>
      </c>
      <c r="P230" s="79">
        <v>1.2467786073684692</v>
      </c>
      <c r="Q230" s="79">
        <v>1.197053074836731</v>
      </c>
      <c r="R230" s="79">
        <v>1.3155914545059204</v>
      </c>
      <c r="S230" s="79">
        <v>1.298653244972229</v>
      </c>
      <c r="T230" s="79">
        <v>1.3609124422073364</v>
      </c>
      <c r="U230" s="79">
        <v>1.6062724590301514</v>
      </c>
      <c r="V230" s="79">
        <v>1.6272286176681519</v>
      </c>
      <c r="W230" s="79">
        <v>1.7456806898117065</v>
      </c>
      <c r="X230" s="79">
        <v>2.0634195804595947</v>
      </c>
      <c r="Y230" s="79">
        <v>2.2439422607421875</v>
      </c>
      <c r="Z230" s="79">
        <v>2.2590668201446533</v>
      </c>
      <c r="AA230" s="79">
        <v>1.9640035629272461</v>
      </c>
      <c r="AB230" s="79">
        <v>2.2979276180267334</v>
      </c>
      <c r="AC230" s="79">
        <v>2.2610681056976318</v>
      </c>
      <c r="AD230" s="79">
        <v>2.0510439872741699</v>
      </c>
      <c r="AE230" s="79">
        <v>1.7880947589874268</v>
      </c>
      <c r="AF230" s="79">
        <v>1.5193771123886108</v>
      </c>
      <c r="AG230" s="79">
        <v>-0.58614683151245117</v>
      </c>
      <c r="AH230" s="79">
        <v>-0.34898155927658081</v>
      </c>
      <c r="AI230" s="79">
        <v>-0.36648917198181152</v>
      </c>
      <c r="AJ230" s="79">
        <v>-0.25252348184585571</v>
      </c>
      <c r="AK230" s="79">
        <v>-0.28343546390533447</v>
      </c>
      <c r="AL230" s="79">
        <v>-0.36130690574645996</v>
      </c>
      <c r="AM230" s="79">
        <v>-0.27690243721008301</v>
      </c>
      <c r="AN230" s="79">
        <v>-0.23932662606239319</v>
      </c>
      <c r="AO230" s="79">
        <v>-0.3716655969619751</v>
      </c>
      <c r="AP230" s="79">
        <v>-0.42460477352142334</v>
      </c>
      <c r="AQ230" s="79">
        <v>-0.54824686050415039</v>
      </c>
      <c r="AR230" s="79">
        <v>-0.56675451993942261</v>
      </c>
      <c r="AS230" s="79">
        <v>-0.54181587696075439</v>
      </c>
      <c r="AT230" s="79">
        <v>-0.68799430131912231</v>
      </c>
      <c r="AU230" s="79">
        <v>-0.62662220001220703</v>
      </c>
      <c r="AV230" s="79">
        <v>-0.41386276483535767</v>
      </c>
      <c r="AW230" s="79">
        <v>-0.41185888648033142</v>
      </c>
      <c r="AX230" s="79">
        <v>-0.71958321332931519</v>
      </c>
      <c r="AY230" s="79">
        <v>-1.1331158876419067</v>
      </c>
      <c r="AZ230" s="79">
        <v>-0.7850833535194397</v>
      </c>
      <c r="BA230" s="79">
        <v>-0.87169915437698364</v>
      </c>
      <c r="BB230" s="79">
        <v>-0.82493680715560913</v>
      </c>
      <c r="BC230" s="79">
        <v>-0.61166620254516602</v>
      </c>
      <c r="BD230" s="79">
        <v>-0.66746658086776733</v>
      </c>
      <c r="BE230" s="79">
        <v>-0.42664813995361328</v>
      </c>
      <c r="BF230" s="79">
        <v>-0.24040043354034424</v>
      </c>
      <c r="BG230" s="79">
        <v>-0.26573759317398071</v>
      </c>
      <c r="BH230" s="79">
        <v>-0.16495265066623688</v>
      </c>
      <c r="BI230" s="79">
        <v>-0.192986860871315</v>
      </c>
      <c r="BJ230" s="79">
        <v>-0.24156633019447327</v>
      </c>
      <c r="BK230" s="79">
        <v>-0.14362913370132446</v>
      </c>
      <c r="BL230" s="79">
        <v>-0.1290876567363739</v>
      </c>
      <c r="BM230" s="79">
        <v>-0.24726352095603943</v>
      </c>
      <c r="BN230" s="79">
        <v>-0.26257219910621643</v>
      </c>
      <c r="BO230" s="79">
        <v>-0.37641766667366028</v>
      </c>
      <c r="BP230" s="79">
        <v>-0.39464029669761658</v>
      </c>
      <c r="BQ230" s="79">
        <v>-0.3500104546546936</v>
      </c>
      <c r="BR230" s="79">
        <v>-0.48370927572250366</v>
      </c>
      <c r="BS230" s="79">
        <v>-0.41154462099075317</v>
      </c>
      <c r="BT230" s="79">
        <v>-0.17810419201850891</v>
      </c>
      <c r="BU230" s="79">
        <v>-0.17934122681617737</v>
      </c>
      <c r="BV230" s="79">
        <v>-0.45020750164985657</v>
      </c>
      <c r="BW230" s="79">
        <v>-0.86777257919311523</v>
      </c>
      <c r="BX230" s="79">
        <v>-0.50298666954040527</v>
      </c>
      <c r="BY230" s="79">
        <v>-0.62310093641281128</v>
      </c>
      <c r="BZ230" s="79">
        <v>-0.61228519678115845</v>
      </c>
      <c r="CA230" s="79">
        <v>-0.44251501560211182</v>
      </c>
      <c r="CB230" s="79">
        <v>-0.49902406334877014</v>
      </c>
      <c r="CC230" s="79">
        <v>-0.31617981195449829</v>
      </c>
      <c r="CD230" s="79">
        <v>-0.16519747674465179</v>
      </c>
      <c r="CE230" s="79">
        <v>-0.19595734775066376</v>
      </c>
      <c r="CF230" s="79">
        <v>-0.10430137068033218</v>
      </c>
      <c r="CG230" s="79">
        <v>-0.13034245371818542</v>
      </c>
      <c r="CH230" s="79">
        <v>-0.15863437950611115</v>
      </c>
      <c r="CI230" s="79">
        <v>-5.1324453204870224E-2</v>
      </c>
      <c r="CJ230" s="79">
        <v>-5.2736490964889526E-2</v>
      </c>
      <c r="CK230" s="79">
        <v>-0.1611030250787735</v>
      </c>
      <c r="CL230" s="79">
        <v>-0.15034894645214081</v>
      </c>
      <c r="CM230" s="79">
        <v>-0.25740930438041687</v>
      </c>
      <c r="CN230" s="79">
        <v>-0.27543452382087708</v>
      </c>
      <c r="CO230" s="79">
        <v>-0.21716663241386414</v>
      </c>
      <c r="CP230" s="79">
        <v>-0.34222209453582764</v>
      </c>
      <c r="CQ230" s="79">
        <v>-0.26258254051208496</v>
      </c>
      <c r="CR230" s="79">
        <v>-1.4818535186350346E-2</v>
      </c>
      <c r="CS230" s="79">
        <v>-1.8300209194421768E-2</v>
      </c>
      <c r="CT230" s="79">
        <v>-0.2636387050151825</v>
      </c>
      <c r="CU230" s="79">
        <v>-0.68399667739868164</v>
      </c>
      <c r="CV230" s="79">
        <v>-0.30760732293128967</v>
      </c>
      <c r="CW230" s="79">
        <v>-0.45092254877090454</v>
      </c>
      <c r="CX230" s="79">
        <v>-0.46500340104103088</v>
      </c>
      <c r="CY230" s="79">
        <v>-0.32536143064498901</v>
      </c>
      <c r="CZ230" s="79">
        <v>-0.38236132264137268</v>
      </c>
      <c r="DA230" s="79">
        <v>-0.2057114839553833</v>
      </c>
      <c r="DB230" s="79">
        <v>-8.9994512498378754E-2</v>
      </c>
      <c r="DC230" s="79">
        <v>-0.126177117228508</v>
      </c>
      <c r="DD230" s="79">
        <v>-4.3650083243846893E-2</v>
      </c>
      <c r="DE230" s="79">
        <v>-6.769803911447525E-2</v>
      </c>
      <c r="DF230" s="79">
        <v>-7.5702428817749023E-2</v>
      </c>
      <c r="DG230" s="79">
        <v>4.0980227291584015E-2</v>
      </c>
      <c r="DH230" s="79">
        <v>2.3614678531885147E-2</v>
      </c>
      <c r="DI230" s="79">
        <v>-7.4942521750926971E-2</v>
      </c>
      <c r="DJ230" s="79">
        <v>-3.812568262219429E-2</v>
      </c>
      <c r="DK230" s="79">
        <v>-0.13840094208717346</v>
      </c>
      <c r="DL230" s="79">
        <v>-0.15622875094413757</v>
      </c>
      <c r="DM230" s="79">
        <v>-8.4322795271873474E-2</v>
      </c>
      <c r="DN230" s="79">
        <v>-0.20073491334915161</v>
      </c>
      <c r="DO230" s="79">
        <v>-0.11362046003341675</v>
      </c>
      <c r="DP230" s="79">
        <v>0.14846712350845337</v>
      </c>
      <c r="DQ230" s="79">
        <v>0.14274080097675323</v>
      </c>
      <c r="DR230" s="79">
        <v>-7.706991583108902E-2</v>
      </c>
      <c r="DS230" s="79">
        <v>-0.50022077560424805</v>
      </c>
      <c r="DT230" s="79">
        <v>-0.11222799867391586</v>
      </c>
      <c r="DU230" s="79">
        <v>-0.2787441611289978</v>
      </c>
      <c r="DV230" s="79">
        <v>-0.31772157549858093</v>
      </c>
      <c r="DW230" s="79">
        <v>-0.20820783078670502</v>
      </c>
      <c r="DX230" s="79">
        <v>-0.26569858193397522</v>
      </c>
      <c r="DY230" s="79">
        <v>-4.6212773770093918E-2</v>
      </c>
      <c r="DZ230" s="79">
        <v>1.8586618825793266E-2</v>
      </c>
      <c r="EA230" s="79">
        <v>-2.5425529107451439E-2</v>
      </c>
      <c r="EB230" s="79">
        <v>4.3920740485191345E-2</v>
      </c>
      <c r="EC230" s="79">
        <v>2.2750543430447578E-2</v>
      </c>
      <c r="ED230" s="79">
        <v>4.4038135558366776E-2</v>
      </c>
      <c r="EE230" s="79">
        <v>0.17425352334976196</v>
      </c>
      <c r="EF230" s="79">
        <v>0.13385364413261414</v>
      </c>
      <c r="EG230" s="79">
        <v>4.9459557980298996E-2</v>
      </c>
      <c r="EH230" s="79">
        <v>0.12390688061714172</v>
      </c>
      <c r="EI230" s="79">
        <v>3.342822939157486E-2</v>
      </c>
      <c r="EJ230" s="79">
        <v>1.5885449945926666E-2</v>
      </c>
      <c r="EK230" s="79">
        <v>0.10748259723186493</v>
      </c>
      <c r="EL230" s="79">
        <v>3.5501059610396624E-3</v>
      </c>
      <c r="EM230" s="79">
        <v>0.10145712643861771</v>
      </c>
      <c r="EN230" s="79">
        <v>0.38422569632530212</v>
      </c>
      <c r="EO230" s="79">
        <v>0.37525844573974609</v>
      </c>
      <c r="EP230" s="79">
        <v>0.192305788397789</v>
      </c>
      <c r="EQ230" s="79">
        <v>-0.23487749695777893</v>
      </c>
      <c r="ER230" s="79">
        <v>0.16986872255802155</v>
      </c>
      <c r="ES230" s="79">
        <v>-3.0145933851599693E-2</v>
      </c>
      <c r="ET230" s="79">
        <v>-0.10507001727819443</v>
      </c>
      <c r="EU230" s="79">
        <v>-3.9056643843650818E-2</v>
      </c>
      <c r="EV230" s="79">
        <v>-9.7256079316139221E-2</v>
      </c>
      <c r="EW230" s="79">
        <v>74.732940673828125</v>
      </c>
      <c r="EX230" s="79">
        <v>73.769233703613281</v>
      </c>
      <c r="EY230" s="79">
        <v>73.088905334472656</v>
      </c>
      <c r="EZ230" s="79">
        <v>71.494003295898438</v>
      </c>
      <c r="FA230" s="79">
        <v>69.722030639648438</v>
      </c>
      <c r="FB230" s="79">
        <v>68.275077819824219</v>
      </c>
      <c r="FC230" s="79">
        <v>68.140846252441406</v>
      </c>
      <c r="FD230" s="79">
        <v>67.517936706542969</v>
      </c>
      <c r="FE230" s="79">
        <v>69.616050720214844</v>
      </c>
      <c r="FF230" s="79">
        <v>75.275138854980469</v>
      </c>
      <c r="FG230" s="79">
        <v>81.717727661132813</v>
      </c>
      <c r="FH230" s="79">
        <v>85.887359619140625</v>
      </c>
      <c r="FI230" s="79">
        <v>89.097206115722656</v>
      </c>
      <c r="FJ230" s="79">
        <v>91.574935913085938</v>
      </c>
      <c r="FK230" s="79">
        <v>93.256965637207031</v>
      </c>
      <c r="FL230" s="79">
        <v>93.692054748535156</v>
      </c>
      <c r="FM230" s="79">
        <v>94.590240478515625</v>
      </c>
      <c r="FN230" s="79">
        <v>94.112548828125</v>
      </c>
      <c r="FO230" s="79">
        <v>92.512374877929688</v>
      </c>
      <c r="FP230" s="79">
        <v>88.733558654785156</v>
      </c>
      <c r="FQ230" s="79">
        <v>85.77325439453125</v>
      </c>
      <c r="FR230" s="79">
        <v>82.936004638671875</v>
      </c>
      <c r="FS230" s="79">
        <v>80.527091979980469</v>
      </c>
      <c r="FT230" s="79">
        <v>78.386680603027344</v>
      </c>
      <c r="FU230" s="79">
        <v>0.10100819170475006</v>
      </c>
      <c r="FV230" s="79">
        <v>0.21667487919330597</v>
      </c>
      <c r="FW230" s="79">
        <v>8.7185211479663849E-2</v>
      </c>
      <c r="FX230" s="79">
        <v>236</v>
      </c>
      <c r="FY230" s="79">
        <v>1</v>
      </c>
      <c r="FZ230" s="41"/>
      <c r="GA230" s="34"/>
      <c r="GB230" s="34"/>
    </row>
    <row r="231" spans="1:184" x14ac:dyDescent="0.25">
      <c r="A231" t="s">
        <v>186</v>
      </c>
      <c r="B231" t="s">
        <v>236</v>
      </c>
      <c r="C231" t="s">
        <v>2</v>
      </c>
      <c r="D231" t="s">
        <v>203</v>
      </c>
      <c r="E231" t="s">
        <v>210</v>
      </c>
      <c r="F231" t="s">
        <v>184</v>
      </c>
      <c r="G231" t="s">
        <v>1</v>
      </c>
      <c r="H231" s="79">
        <v>1170</v>
      </c>
      <c r="I231" s="79">
        <v>0.697609543800354</v>
      </c>
      <c r="J231" s="79">
        <v>0.57498061656951904</v>
      </c>
      <c r="K231" s="79">
        <v>0.42775678634643555</v>
      </c>
      <c r="L231" s="79">
        <v>0.38903775811195374</v>
      </c>
      <c r="M231" s="79">
        <v>0.437122642993927</v>
      </c>
      <c r="N231" s="79">
        <v>0.38595792651176453</v>
      </c>
      <c r="O231" s="79">
        <v>0.53183197975158691</v>
      </c>
      <c r="P231" s="79">
        <v>0.54196071624755859</v>
      </c>
      <c r="Q231" s="79">
        <v>0.55374568700790405</v>
      </c>
      <c r="R231" s="79">
        <v>0.67111378908157349</v>
      </c>
      <c r="S231" s="79">
        <v>0.74775505065917969</v>
      </c>
      <c r="T231" s="79">
        <v>0.76192361116409302</v>
      </c>
      <c r="U231" s="79">
        <v>0.70903092622756958</v>
      </c>
      <c r="V231" s="79">
        <v>0.78887146711349487</v>
      </c>
      <c r="W231" s="79">
        <v>0.89650958776473999</v>
      </c>
      <c r="X231" s="79">
        <v>1.1528365612030029</v>
      </c>
      <c r="Y231" s="79">
        <v>1.1029022932052612</v>
      </c>
      <c r="Z231" s="79">
        <v>1.3389443159103394</v>
      </c>
      <c r="AA231" s="79">
        <v>1.48466956615448</v>
      </c>
      <c r="AB231" s="79">
        <v>1.3988323211669922</v>
      </c>
      <c r="AC231" s="79">
        <v>1.1617814302444458</v>
      </c>
      <c r="AD231" s="79">
        <v>1.1395809650421143</v>
      </c>
      <c r="AE231" s="79">
        <v>0.91832262277603149</v>
      </c>
      <c r="AF231" s="79">
        <v>0.82517075538635254</v>
      </c>
      <c r="AG231" s="79">
        <v>-7.0132948458194733E-2</v>
      </c>
      <c r="AH231" s="79">
        <v>-8.5955530405044556E-2</v>
      </c>
      <c r="AI231" s="79">
        <v>-0.17989295721054077</v>
      </c>
      <c r="AJ231" s="79">
        <v>-0.19669626653194427</v>
      </c>
      <c r="AK231" s="79">
        <v>-0.10217335820198059</v>
      </c>
      <c r="AL231" s="79">
        <v>-0.29426267743110657</v>
      </c>
      <c r="AM231" s="79">
        <v>-0.23205496370792389</v>
      </c>
      <c r="AN231" s="79">
        <v>-0.29956099390983582</v>
      </c>
      <c r="AO231" s="79">
        <v>-0.19702154397964478</v>
      </c>
      <c r="AP231" s="79">
        <v>-0.15545618534088135</v>
      </c>
      <c r="AQ231" s="79">
        <v>-0.15435916185379028</v>
      </c>
      <c r="AR231" s="79">
        <v>-0.16628661751747131</v>
      </c>
      <c r="AS231" s="79">
        <v>-0.3607918918132782</v>
      </c>
      <c r="AT231" s="79">
        <v>-0.31130874156951904</v>
      </c>
      <c r="AU231" s="79">
        <v>-0.18302281200885773</v>
      </c>
      <c r="AV231" s="79">
        <v>-4.980381578207016E-2</v>
      </c>
      <c r="AW231" s="79">
        <v>-0.27091246843338013</v>
      </c>
      <c r="AX231" s="79">
        <v>-0.20248419046401978</v>
      </c>
      <c r="AY231" s="79">
        <v>-0.18210223317146301</v>
      </c>
      <c r="AZ231" s="79">
        <v>-0.17404784262180328</v>
      </c>
      <c r="BA231" s="79">
        <v>-0.41145673394203186</v>
      </c>
      <c r="BB231" s="79">
        <v>-0.39239770174026489</v>
      </c>
      <c r="BC231" s="79">
        <v>-0.49045470356941223</v>
      </c>
      <c r="BD231" s="79">
        <v>-0.34825116395950317</v>
      </c>
      <c r="BE231" s="79">
        <v>-3.8599900435656309E-3</v>
      </c>
      <c r="BF231" s="79">
        <v>-3.0882231891155243E-2</v>
      </c>
      <c r="BG231" s="79">
        <v>-0.12482741475105286</v>
      </c>
      <c r="BH231" s="79">
        <v>-0.13905313611030579</v>
      </c>
      <c r="BI231" s="79">
        <v>-4.9901038408279419E-2</v>
      </c>
      <c r="BJ231" s="79">
        <v>-0.2238733321428299</v>
      </c>
      <c r="BK231" s="79">
        <v>-0.15551002323627472</v>
      </c>
      <c r="BL231" s="79">
        <v>-0.21253083646297455</v>
      </c>
      <c r="BM231" s="79">
        <v>-0.12405294924974442</v>
      </c>
      <c r="BN231" s="79">
        <v>-5.898015946149826E-2</v>
      </c>
      <c r="BO231" s="79">
        <v>-5.3667325526475906E-2</v>
      </c>
      <c r="BP231" s="79">
        <v>-6.3177973031997681E-2</v>
      </c>
      <c r="BQ231" s="79">
        <v>-0.23793190717697144</v>
      </c>
      <c r="BR231" s="79">
        <v>-0.18373197317123413</v>
      </c>
      <c r="BS231" s="79">
        <v>-5.7855717837810516E-2</v>
      </c>
      <c r="BT231" s="79">
        <v>9.4604082405567169E-2</v>
      </c>
      <c r="BU231" s="79">
        <v>-0.13206571340560913</v>
      </c>
      <c r="BV231" s="79">
        <v>-4.8295218497514725E-2</v>
      </c>
      <c r="BW231" s="79">
        <v>-1.7674820497632027E-2</v>
      </c>
      <c r="BX231" s="79">
        <v>-2.5834392756223679E-2</v>
      </c>
      <c r="BY231" s="79">
        <v>-0.25628098845481873</v>
      </c>
      <c r="BZ231" s="79">
        <v>-0.24871662259101868</v>
      </c>
      <c r="CA231" s="79">
        <v>-0.34480085968971252</v>
      </c>
      <c r="CB231" s="79">
        <v>-0.2292005717754364</v>
      </c>
      <c r="CC231" s="79">
        <v>4.2040459811687469E-2</v>
      </c>
      <c r="CD231" s="79">
        <v>7.2613679803907871E-3</v>
      </c>
      <c r="CE231" s="79">
        <v>-8.6689189076423645E-2</v>
      </c>
      <c r="CF231" s="79">
        <v>-9.9129669368267059E-2</v>
      </c>
      <c r="CG231" s="79">
        <v>-1.3697383925318718E-2</v>
      </c>
      <c r="CH231" s="79">
        <v>-0.17512188851833344</v>
      </c>
      <c r="CI231" s="79">
        <v>-0.10249523818492889</v>
      </c>
      <c r="CJ231" s="79">
        <v>-0.15225403010845184</v>
      </c>
      <c r="CK231" s="79">
        <v>-7.3515124619007111E-2</v>
      </c>
      <c r="CL231" s="79">
        <v>7.838844321668148E-3</v>
      </c>
      <c r="CM231" s="79">
        <v>1.6071530058979988E-2</v>
      </c>
      <c r="CN231" s="79">
        <v>8.2347625866532326E-3</v>
      </c>
      <c r="CO231" s="79">
        <v>-0.15283946692943573</v>
      </c>
      <c r="CP231" s="79">
        <v>-9.5372684299945831E-2</v>
      </c>
      <c r="CQ231" s="79">
        <v>2.8834626078605652E-2</v>
      </c>
      <c r="CR231" s="79">
        <v>0.19462054967880249</v>
      </c>
      <c r="CS231" s="79">
        <v>-3.5900875926017761E-2</v>
      </c>
      <c r="CT231" s="79">
        <v>5.8495596051216125E-2</v>
      </c>
      <c r="CU231" s="79">
        <v>9.6207104623317719E-2</v>
      </c>
      <c r="CV231" s="79">
        <v>7.6817795634269714E-2</v>
      </c>
      <c r="CW231" s="79">
        <v>-0.14880673587322235</v>
      </c>
      <c r="CX231" s="79">
        <v>-0.14920353889465332</v>
      </c>
      <c r="CY231" s="79">
        <v>-0.24392147362232208</v>
      </c>
      <c r="CZ231" s="79">
        <v>-0.14674648642539978</v>
      </c>
      <c r="DA231" s="79">
        <v>8.7940908968448639E-2</v>
      </c>
      <c r="DB231" s="79">
        <v>4.5404966920614243E-2</v>
      </c>
      <c r="DC231" s="79">
        <v>-4.8550959676504135E-2</v>
      </c>
      <c r="DD231" s="79">
        <v>-5.9206206351518631E-2</v>
      </c>
      <c r="DE231" s="79">
        <v>2.2506268694996834E-2</v>
      </c>
      <c r="DF231" s="79">
        <v>-0.12637044489383698</v>
      </c>
      <c r="DG231" s="79">
        <v>-4.948044940829277E-2</v>
      </c>
      <c r="DH231" s="79">
        <v>-9.1977216303348541E-2</v>
      </c>
      <c r="DI231" s="79">
        <v>-2.2977299988269806E-2</v>
      </c>
      <c r="DJ231" s="79">
        <v>7.4657849967479706E-2</v>
      </c>
      <c r="DK231" s="79">
        <v>8.5810385644435883E-2</v>
      </c>
      <c r="DL231" s="79">
        <v>7.9647496342658997E-2</v>
      </c>
      <c r="DM231" s="79">
        <v>-6.7747019231319427E-2</v>
      </c>
      <c r="DN231" s="79">
        <v>-7.0134014822542667E-3</v>
      </c>
      <c r="DO231" s="79">
        <v>0.11552496999502182</v>
      </c>
      <c r="DP231" s="79">
        <v>0.29463702440261841</v>
      </c>
      <c r="DQ231" s="79">
        <v>6.0263961553573608E-2</v>
      </c>
      <c r="DR231" s="79">
        <v>0.16528640687465668</v>
      </c>
      <c r="DS231" s="79">
        <v>0.21008902788162231</v>
      </c>
      <c r="DT231" s="79">
        <v>0.17946998775005341</v>
      </c>
      <c r="DU231" s="79">
        <v>-4.1332487016916275E-2</v>
      </c>
      <c r="DV231" s="79">
        <v>-4.9690455198287964E-2</v>
      </c>
      <c r="DW231" s="79">
        <v>-0.14304207265377045</v>
      </c>
      <c r="DX231" s="79">
        <v>-6.4292401075363159E-2</v>
      </c>
      <c r="DY231" s="79">
        <v>0.15421387553215027</v>
      </c>
      <c r="DZ231" s="79">
        <v>0.10047826915979385</v>
      </c>
      <c r="EA231" s="79">
        <v>6.5145841799676418E-3</v>
      </c>
      <c r="EB231" s="79">
        <v>-1.5630690613761544E-3</v>
      </c>
      <c r="EC231" s="79">
        <v>7.4778594076633453E-2</v>
      </c>
      <c r="ED231" s="79">
        <v>-5.5981110781431198E-2</v>
      </c>
      <c r="EE231" s="79">
        <v>2.7064485475420952E-2</v>
      </c>
      <c r="EF231" s="79">
        <v>-4.9470718950033188E-3</v>
      </c>
      <c r="EG231" s="79">
        <v>4.9991291016340256E-2</v>
      </c>
      <c r="EH231" s="79">
        <v>0.17113387584686279</v>
      </c>
      <c r="EI231" s="79">
        <v>0.18650221824645996</v>
      </c>
      <c r="EJ231" s="79">
        <v>0.18275614082813263</v>
      </c>
      <c r="EK231" s="79">
        <v>5.5112961679697037E-2</v>
      </c>
      <c r="EL231" s="79">
        <v>0.12056337296962738</v>
      </c>
      <c r="EM231" s="79">
        <v>0.24069206416606903</v>
      </c>
      <c r="EN231" s="79">
        <v>0.43904492259025574</v>
      </c>
      <c r="EO231" s="79">
        <v>0.1991107165813446</v>
      </c>
      <c r="EP231" s="79">
        <v>0.31947538256645203</v>
      </c>
      <c r="EQ231" s="79">
        <v>0.37451642751693726</v>
      </c>
      <c r="ER231" s="79">
        <v>0.32768344879150391</v>
      </c>
      <c r="ES231" s="79">
        <v>0.11384325474500656</v>
      </c>
      <c r="ET231" s="79">
        <v>9.3990631401538849E-2</v>
      </c>
      <c r="EU231" s="79">
        <v>2.6117488741874695E-3</v>
      </c>
      <c r="EV231" s="79">
        <v>5.475819855928421E-2</v>
      </c>
      <c r="EW231" s="79">
        <v>72.348953247070313</v>
      </c>
      <c r="EX231" s="79">
        <v>68.796554565429688</v>
      </c>
      <c r="EY231" s="79">
        <v>67.467475891113281</v>
      </c>
      <c r="EZ231" s="79">
        <v>66.57635498046875</v>
      </c>
      <c r="FA231" s="79">
        <v>64.769477844238281</v>
      </c>
      <c r="FB231" s="79">
        <v>62.921787261962891</v>
      </c>
      <c r="FC231" s="79">
        <v>63.13037109375</v>
      </c>
      <c r="FD231" s="79">
        <v>61.719314575195313</v>
      </c>
      <c r="FE231" s="79">
        <v>64.681983947753906</v>
      </c>
      <c r="FF231" s="79">
        <v>72.237319946289063</v>
      </c>
      <c r="FG231" s="79">
        <v>80.057403564453125</v>
      </c>
      <c r="FH231" s="79">
        <v>84.903861999511719</v>
      </c>
      <c r="FI231" s="79">
        <v>87.030311584472656</v>
      </c>
      <c r="FJ231" s="79">
        <v>89.269569396972656</v>
      </c>
      <c r="FK231" s="79">
        <v>90.852890014648438</v>
      </c>
      <c r="FL231" s="79">
        <v>93.187583923339844</v>
      </c>
      <c r="FM231" s="79">
        <v>94.834426879882813</v>
      </c>
      <c r="FN231" s="79">
        <v>95.770973205566406</v>
      </c>
      <c r="FO231" s="79">
        <v>93.773574829101563</v>
      </c>
      <c r="FP231" s="79">
        <v>87.249038696289063</v>
      </c>
      <c r="FQ231" s="79">
        <v>81.945533752441406</v>
      </c>
      <c r="FR231" s="79">
        <v>79.164993286132813</v>
      </c>
      <c r="FS231" s="79">
        <v>77.937774658203125</v>
      </c>
      <c r="FT231" s="79">
        <v>75.048980712890625</v>
      </c>
      <c r="FU231" s="79">
        <v>5.4908286780118942E-2</v>
      </c>
      <c r="FV231" s="79">
        <v>0.11881159991025925</v>
      </c>
      <c r="FW231" s="79">
        <v>4.6651266515254974E-2</v>
      </c>
      <c r="FX231" s="79">
        <v>178</v>
      </c>
      <c r="FY231" s="79">
        <v>1</v>
      </c>
      <c r="FZ231" s="41"/>
      <c r="GA231" s="34"/>
      <c r="GB231" s="34"/>
    </row>
    <row r="232" spans="1:184" x14ac:dyDescent="0.25">
      <c r="A232" t="s">
        <v>186</v>
      </c>
      <c r="B232" t="s">
        <v>236</v>
      </c>
      <c r="C232" t="s">
        <v>2</v>
      </c>
      <c r="D232" t="s">
        <v>203</v>
      </c>
      <c r="E232" t="s">
        <v>210</v>
      </c>
      <c r="F232" t="s">
        <v>185</v>
      </c>
      <c r="G232" t="s">
        <v>1</v>
      </c>
      <c r="H232" s="79">
        <v>500</v>
      </c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79"/>
      <c r="CB232" s="79"/>
      <c r="CC232" s="79"/>
      <c r="CD232" s="79"/>
      <c r="CE232" s="79"/>
      <c r="CF232" s="79"/>
      <c r="CG232" s="79"/>
      <c r="CH232" s="79"/>
      <c r="CI232" s="79"/>
      <c r="CJ232" s="79"/>
      <c r="CK232" s="79"/>
      <c r="CL232" s="79"/>
      <c r="CM232" s="79"/>
      <c r="CN232" s="79"/>
      <c r="CO232" s="79"/>
      <c r="CP232" s="79"/>
      <c r="CQ232" s="79"/>
      <c r="CR232" s="79"/>
      <c r="CS232" s="79"/>
      <c r="CT232" s="79"/>
      <c r="CU232" s="79"/>
      <c r="CV232" s="79"/>
      <c r="CW232" s="79"/>
      <c r="CX232" s="79"/>
      <c r="CY232" s="79"/>
      <c r="CZ232" s="79"/>
      <c r="DA232" s="79"/>
      <c r="DB232" s="79"/>
      <c r="DC232" s="79"/>
      <c r="DD232" s="79"/>
      <c r="DE232" s="79"/>
      <c r="DF232" s="79"/>
      <c r="DG232" s="79"/>
      <c r="DH232" s="79"/>
      <c r="DI232" s="79"/>
      <c r="DJ232" s="79"/>
      <c r="DK232" s="79"/>
      <c r="DL232" s="79"/>
      <c r="DM232" s="79"/>
      <c r="DN232" s="79"/>
      <c r="DO232" s="79"/>
      <c r="DP232" s="79"/>
      <c r="DQ232" s="79"/>
      <c r="DR232" s="79"/>
      <c r="DS232" s="79"/>
      <c r="DT232" s="79"/>
      <c r="DU232" s="79"/>
      <c r="DV232" s="79"/>
      <c r="DW232" s="79"/>
      <c r="DX232" s="79"/>
      <c r="DY232" s="79"/>
      <c r="DZ232" s="79"/>
      <c r="EA232" s="79"/>
      <c r="EB232" s="79"/>
      <c r="EC232" s="79"/>
      <c r="ED232" s="79"/>
      <c r="EE232" s="79"/>
      <c r="EF232" s="79"/>
      <c r="EG232" s="79"/>
      <c r="EH232" s="79"/>
      <c r="EI232" s="79"/>
      <c r="EJ232" s="79"/>
      <c r="EK232" s="79"/>
      <c r="EL232" s="79"/>
      <c r="EM232" s="79"/>
      <c r="EN232" s="79"/>
      <c r="EO232" s="79"/>
      <c r="EP232" s="79"/>
      <c r="EQ232" s="79"/>
      <c r="ER232" s="79"/>
      <c r="ES232" s="79"/>
      <c r="ET232" s="79"/>
      <c r="EU232" s="79"/>
      <c r="EV232" s="79"/>
      <c r="EW232" s="79"/>
      <c r="EX232" s="79"/>
      <c r="EY232" s="79"/>
      <c r="EZ232" s="79"/>
      <c r="FA232" s="79"/>
      <c r="FB232" s="79"/>
      <c r="FC232" s="79"/>
      <c r="FD232" s="79"/>
      <c r="FE232" s="79"/>
      <c r="FF232" s="79"/>
      <c r="FG232" s="79"/>
      <c r="FH232" s="79"/>
      <c r="FI232" s="79"/>
      <c r="FJ232" s="79"/>
      <c r="FK232" s="79"/>
      <c r="FL232" s="79"/>
      <c r="FM232" s="79"/>
      <c r="FN232" s="79"/>
      <c r="FO232" s="79"/>
      <c r="FP232" s="79"/>
      <c r="FQ232" s="79"/>
      <c r="FR232" s="79"/>
      <c r="FS232" s="79"/>
      <c r="FT232" s="79"/>
      <c r="FU232" s="79"/>
      <c r="FV232" s="79"/>
      <c r="FW232" s="79"/>
      <c r="FX232" s="79">
        <v>54</v>
      </c>
      <c r="FY232" s="79">
        <v>0</v>
      </c>
      <c r="FZ232" s="41"/>
      <c r="GA232" s="34"/>
      <c r="GB232" s="34"/>
    </row>
    <row r="233" spans="1:184" x14ac:dyDescent="0.25">
      <c r="A233" t="s">
        <v>186</v>
      </c>
      <c r="B233" t="s">
        <v>236</v>
      </c>
      <c r="C233" t="s">
        <v>2</v>
      </c>
      <c r="D233" t="s">
        <v>203</v>
      </c>
      <c r="E233" t="s">
        <v>241</v>
      </c>
      <c r="F233" t="s">
        <v>1</v>
      </c>
      <c r="G233" t="s">
        <v>198</v>
      </c>
      <c r="H233" s="79">
        <v>22014</v>
      </c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79"/>
      <c r="CB233" s="79"/>
      <c r="CC233" s="79"/>
      <c r="CD233" s="79"/>
      <c r="CE233" s="79"/>
      <c r="CF233" s="79"/>
      <c r="CG233" s="79"/>
      <c r="CH233" s="79"/>
      <c r="CI233" s="79"/>
      <c r="CJ233" s="79"/>
      <c r="CK233" s="79"/>
      <c r="CL233" s="79"/>
      <c r="CM233" s="79"/>
      <c r="CN233" s="79"/>
      <c r="CO233" s="79"/>
      <c r="CP233" s="79"/>
      <c r="CQ233" s="79"/>
      <c r="CR233" s="79"/>
      <c r="CS233" s="79"/>
      <c r="CT233" s="79"/>
      <c r="CU233" s="79"/>
      <c r="CV233" s="79"/>
      <c r="CW233" s="79"/>
      <c r="CX233" s="79"/>
      <c r="CY233" s="79"/>
      <c r="CZ233" s="79"/>
      <c r="DA233" s="79"/>
      <c r="DB233" s="79"/>
      <c r="DC233" s="79"/>
      <c r="DD233" s="79"/>
      <c r="DE233" s="79"/>
      <c r="DF233" s="79"/>
      <c r="DG233" s="79"/>
      <c r="DH233" s="79"/>
      <c r="DI233" s="79"/>
      <c r="DJ233" s="79"/>
      <c r="DK233" s="79"/>
      <c r="DL233" s="79"/>
      <c r="DM233" s="79"/>
      <c r="DN233" s="79"/>
      <c r="DO233" s="79"/>
      <c r="DP233" s="79"/>
      <c r="DQ233" s="79"/>
      <c r="DR233" s="79"/>
      <c r="DS233" s="79"/>
      <c r="DT233" s="79"/>
      <c r="DU233" s="79"/>
      <c r="DV233" s="79"/>
      <c r="DW233" s="79"/>
      <c r="DX233" s="79"/>
      <c r="DY233" s="79"/>
      <c r="DZ233" s="79"/>
      <c r="EA233" s="79"/>
      <c r="EB233" s="79"/>
      <c r="EC233" s="79"/>
      <c r="ED233" s="79"/>
      <c r="EE233" s="79"/>
      <c r="EF233" s="79"/>
      <c r="EG233" s="79"/>
      <c r="EH233" s="79"/>
      <c r="EI233" s="79"/>
      <c r="EJ233" s="79"/>
      <c r="EK233" s="79"/>
      <c r="EL233" s="79"/>
      <c r="EM233" s="79"/>
      <c r="EN233" s="79"/>
      <c r="EO233" s="79"/>
      <c r="EP233" s="79"/>
      <c r="EQ233" s="79"/>
      <c r="ER233" s="79"/>
      <c r="ES233" s="79"/>
      <c r="ET233" s="79"/>
      <c r="EU233" s="79"/>
      <c r="EV233" s="79"/>
      <c r="EW233" s="79"/>
      <c r="EX233" s="79"/>
      <c r="EY233" s="79"/>
      <c r="EZ233" s="79"/>
      <c r="FA233" s="79"/>
      <c r="FB233" s="79"/>
      <c r="FC233" s="79"/>
      <c r="FD233" s="79"/>
      <c r="FE233" s="79"/>
      <c r="FF233" s="79"/>
      <c r="FG233" s="79"/>
      <c r="FH233" s="79"/>
      <c r="FI233" s="79"/>
      <c r="FJ233" s="79"/>
      <c r="FK233" s="79"/>
      <c r="FL233" s="79"/>
      <c r="FM233" s="79"/>
      <c r="FN233" s="79"/>
      <c r="FO233" s="79"/>
      <c r="FP233" s="79"/>
      <c r="FQ233" s="79"/>
      <c r="FR233" s="79"/>
      <c r="FS233" s="79"/>
      <c r="FT233" s="79"/>
      <c r="FU233" s="79"/>
      <c r="FV233" s="79"/>
      <c r="FW233" s="79"/>
      <c r="FX233" s="79">
        <v>33</v>
      </c>
      <c r="FY233" s="79">
        <v>0</v>
      </c>
      <c r="FZ233" s="41"/>
      <c r="GA233" s="34"/>
      <c r="GB233" s="34"/>
    </row>
    <row r="234" spans="1:184" x14ac:dyDescent="0.25">
      <c r="A234" t="s">
        <v>186</v>
      </c>
      <c r="B234" t="s">
        <v>236</v>
      </c>
      <c r="C234" t="s">
        <v>2</v>
      </c>
      <c r="D234" t="s">
        <v>203</v>
      </c>
      <c r="E234" t="s">
        <v>241</v>
      </c>
      <c r="F234" t="s">
        <v>1</v>
      </c>
      <c r="G234" t="s">
        <v>200</v>
      </c>
      <c r="H234" s="79">
        <v>3310</v>
      </c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79"/>
      <c r="CB234" s="79"/>
      <c r="CC234" s="79"/>
      <c r="CD234" s="79"/>
      <c r="CE234" s="79"/>
      <c r="CF234" s="79"/>
      <c r="CG234" s="79"/>
      <c r="CH234" s="79"/>
      <c r="CI234" s="79"/>
      <c r="CJ234" s="79"/>
      <c r="CK234" s="79"/>
      <c r="CL234" s="79"/>
      <c r="CM234" s="79"/>
      <c r="CN234" s="79"/>
      <c r="CO234" s="79"/>
      <c r="CP234" s="79"/>
      <c r="CQ234" s="79"/>
      <c r="CR234" s="79"/>
      <c r="CS234" s="79"/>
      <c r="CT234" s="79"/>
      <c r="CU234" s="79"/>
      <c r="CV234" s="79"/>
      <c r="CW234" s="79"/>
      <c r="CX234" s="79"/>
      <c r="CY234" s="79"/>
      <c r="CZ234" s="79"/>
      <c r="DA234" s="79"/>
      <c r="DB234" s="79"/>
      <c r="DC234" s="79"/>
      <c r="DD234" s="79"/>
      <c r="DE234" s="79"/>
      <c r="DF234" s="79"/>
      <c r="DG234" s="79"/>
      <c r="DH234" s="79"/>
      <c r="DI234" s="79"/>
      <c r="DJ234" s="79"/>
      <c r="DK234" s="79"/>
      <c r="DL234" s="79"/>
      <c r="DM234" s="79"/>
      <c r="DN234" s="79"/>
      <c r="DO234" s="79"/>
      <c r="DP234" s="79"/>
      <c r="DQ234" s="79"/>
      <c r="DR234" s="79"/>
      <c r="DS234" s="79"/>
      <c r="DT234" s="79"/>
      <c r="DU234" s="79"/>
      <c r="DV234" s="79"/>
      <c r="DW234" s="79"/>
      <c r="DX234" s="79"/>
      <c r="DY234" s="79"/>
      <c r="DZ234" s="79"/>
      <c r="EA234" s="79"/>
      <c r="EB234" s="79"/>
      <c r="EC234" s="79"/>
      <c r="ED234" s="79"/>
      <c r="EE234" s="79"/>
      <c r="EF234" s="79"/>
      <c r="EG234" s="79"/>
      <c r="EH234" s="79"/>
      <c r="EI234" s="79"/>
      <c r="EJ234" s="79"/>
      <c r="EK234" s="79"/>
      <c r="EL234" s="79"/>
      <c r="EM234" s="79"/>
      <c r="EN234" s="79"/>
      <c r="EO234" s="79"/>
      <c r="EP234" s="79"/>
      <c r="EQ234" s="79"/>
      <c r="ER234" s="79"/>
      <c r="ES234" s="79"/>
      <c r="ET234" s="79"/>
      <c r="EU234" s="79"/>
      <c r="EV234" s="79"/>
      <c r="EW234" s="79"/>
      <c r="EX234" s="79"/>
      <c r="EY234" s="79"/>
      <c r="EZ234" s="79"/>
      <c r="FA234" s="79"/>
      <c r="FB234" s="79"/>
      <c r="FC234" s="79"/>
      <c r="FD234" s="79"/>
      <c r="FE234" s="79"/>
      <c r="FF234" s="79"/>
      <c r="FG234" s="79"/>
      <c r="FH234" s="79"/>
      <c r="FI234" s="79"/>
      <c r="FJ234" s="79"/>
      <c r="FK234" s="79"/>
      <c r="FL234" s="79"/>
      <c r="FM234" s="79"/>
      <c r="FN234" s="79"/>
      <c r="FO234" s="79"/>
      <c r="FP234" s="79"/>
      <c r="FQ234" s="79"/>
      <c r="FR234" s="79"/>
      <c r="FS234" s="79"/>
      <c r="FT234" s="79"/>
      <c r="FU234" s="79"/>
      <c r="FV234" s="79"/>
      <c r="FW234" s="79"/>
      <c r="FX234" s="79">
        <v>6</v>
      </c>
      <c r="FY234" s="79">
        <v>0</v>
      </c>
      <c r="FZ234" s="41"/>
      <c r="GA234" s="34"/>
      <c r="GB234" s="34"/>
    </row>
    <row r="235" spans="1:184" x14ac:dyDescent="0.25">
      <c r="A235" t="s">
        <v>186</v>
      </c>
      <c r="B235" t="s">
        <v>236</v>
      </c>
      <c r="C235" t="s">
        <v>2</v>
      </c>
      <c r="D235" t="s">
        <v>203</v>
      </c>
      <c r="E235" t="s">
        <v>241</v>
      </c>
      <c r="F235" t="s">
        <v>1</v>
      </c>
      <c r="G235" t="s">
        <v>1</v>
      </c>
      <c r="H235" s="79">
        <v>25324</v>
      </c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79"/>
      <c r="CB235" s="79"/>
      <c r="CC235" s="79"/>
      <c r="CD235" s="79"/>
      <c r="CE235" s="79"/>
      <c r="CF235" s="79"/>
      <c r="CG235" s="79"/>
      <c r="CH235" s="79"/>
      <c r="CI235" s="79"/>
      <c r="CJ235" s="79"/>
      <c r="CK235" s="79"/>
      <c r="CL235" s="79"/>
      <c r="CM235" s="79"/>
      <c r="CN235" s="79"/>
      <c r="CO235" s="79"/>
      <c r="CP235" s="79"/>
      <c r="CQ235" s="79"/>
      <c r="CR235" s="79"/>
      <c r="CS235" s="79"/>
      <c r="CT235" s="79"/>
      <c r="CU235" s="79"/>
      <c r="CV235" s="79"/>
      <c r="CW235" s="79"/>
      <c r="CX235" s="79"/>
      <c r="CY235" s="79"/>
      <c r="CZ235" s="79"/>
      <c r="DA235" s="79"/>
      <c r="DB235" s="79"/>
      <c r="DC235" s="79"/>
      <c r="DD235" s="79"/>
      <c r="DE235" s="79"/>
      <c r="DF235" s="79"/>
      <c r="DG235" s="79"/>
      <c r="DH235" s="79"/>
      <c r="DI235" s="79"/>
      <c r="DJ235" s="79"/>
      <c r="DK235" s="79"/>
      <c r="DL235" s="79"/>
      <c r="DM235" s="79"/>
      <c r="DN235" s="79"/>
      <c r="DO235" s="79"/>
      <c r="DP235" s="79"/>
      <c r="DQ235" s="79"/>
      <c r="DR235" s="79"/>
      <c r="DS235" s="79"/>
      <c r="DT235" s="79"/>
      <c r="DU235" s="79"/>
      <c r="DV235" s="79"/>
      <c r="DW235" s="79"/>
      <c r="DX235" s="79"/>
      <c r="DY235" s="79"/>
      <c r="DZ235" s="79"/>
      <c r="EA235" s="79"/>
      <c r="EB235" s="79"/>
      <c r="EC235" s="79"/>
      <c r="ED235" s="79"/>
      <c r="EE235" s="79"/>
      <c r="EF235" s="79"/>
      <c r="EG235" s="79"/>
      <c r="EH235" s="79"/>
      <c r="EI235" s="79"/>
      <c r="EJ235" s="79"/>
      <c r="EK235" s="79"/>
      <c r="EL235" s="79"/>
      <c r="EM235" s="79"/>
      <c r="EN235" s="79"/>
      <c r="EO235" s="79"/>
      <c r="EP235" s="79"/>
      <c r="EQ235" s="79"/>
      <c r="ER235" s="79"/>
      <c r="ES235" s="79"/>
      <c r="ET235" s="79"/>
      <c r="EU235" s="79"/>
      <c r="EV235" s="79"/>
      <c r="EW235" s="79"/>
      <c r="EX235" s="79"/>
      <c r="EY235" s="79"/>
      <c r="EZ235" s="79"/>
      <c r="FA235" s="79"/>
      <c r="FB235" s="79"/>
      <c r="FC235" s="79"/>
      <c r="FD235" s="79"/>
      <c r="FE235" s="79"/>
      <c r="FF235" s="79"/>
      <c r="FG235" s="79"/>
      <c r="FH235" s="79"/>
      <c r="FI235" s="79"/>
      <c r="FJ235" s="79"/>
      <c r="FK235" s="79"/>
      <c r="FL235" s="79"/>
      <c r="FM235" s="79"/>
      <c r="FN235" s="79"/>
      <c r="FO235" s="79"/>
      <c r="FP235" s="79"/>
      <c r="FQ235" s="79"/>
      <c r="FR235" s="79"/>
      <c r="FS235" s="79"/>
      <c r="FT235" s="79"/>
      <c r="FU235" s="79"/>
      <c r="FV235" s="79"/>
      <c r="FW235" s="79"/>
      <c r="FX235" s="79">
        <v>39</v>
      </c>
      <c r="FY235" s="79">
        <v>0</v>
      </c>
      <c r="FZ235" s="41"/>
      <c r="GA235" s="34"/>
      <c r="GB235" s="34"/>
    </row>
    <row r="236" spans="1:184" x14ac:dyDescent="0.25">
      <c r="A236" t="s">
        <v>186</v>
      </c>
      <c r="B236" t="s">
        <v>236</v>
      </c>
      <c r="C236" t="s">
        <v>2</v>
      </c>
      <c r="D236" t="s">
        <v>203</v>
      </c>
      <c r="E236" t="s">
        <v>241</v>
      </c>
      <c r="F236" t="s">
        <v>178</v>
      </c>
      <c r="G236" t="s">
        <v>1</v>
      </c>
      <c r="H236" s="79">
        <v>18026</v>
      </c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79"/>
      <c r="CB236" s="79"/>
      <c r="CC236" s="79"/>
      <c r="CD236" s="79"/>
      <c r="CE236" s="79"/>
      <c r="CF236" s="79"/>
      <c r="CG236" s="79"/>
      <c r="CH236" s="79"/>
      <c r="CI236" s="79"/>
      <c r="CJ236" s="79"/>
      <c r="CK236" s="79"/>
      <c r="CL236" s="79"/>
      <c r="CM236" s="79"/>
      <c r="CN236" s="79"/>
      <c r="CO236" s="79"/>
      <c r="CP236" s="79"/>
      <c r="CQ236" s="79"/>
      <c r="CR236" s="79"/>
      <c r="CS236" s="79"/>
      <c r="CT236" s="79"/>
      <c r="CU236" s="79"/>
      <c r="CV236" s="79"/>
      <c r="CW236" s="79"/>
      <c r="CX236" s="79"/>
      <c r="CY236" s="79"/>
      <c r="CZ236" s="79"/>
      <c r="DA236" s="79"/>
      <c r="DB236" s="79"/>
      <c r="DC236" s="79"/>
      <c r="DD236" s="79"/>
      <c r="DE236" s="79"/>
      <c r="DF236" s="79"/>
      <c r="DG236" s="79"/>
      <c r="DH236" s="79"/>
      <c r="DI236" s="79"/>
      <c r="DJ236" s="79"/>
      <c r="DK236" s="79"/>
      <c r="DL236" s="79"/>
      <c r="DM236" s="79"/>
      <c r="DN236" s="79"/>
      <c r="DO236" s="79"/>
      <c r="DP236" s="79"/>
      <c r="DQ236" s="79"/>
      <c r="DR236" s="79"/>
      <c r="DS236" s="79"/>
      <c r="DT236" s="79"/>
      <c r="DU236" s="79"/>
      <c r="DV236" s="79"/>
      <c r="DW236" s="79"/>
      <c r="DX236" s="79"/>
      <c r="DY236" s="79"/>
      <c r="DZ236" s="79"/>
      <c r="EA236" s="79"/>
      <c r="EB236" s="79"/>
      <c r="EC236" s="79"/>
      <c r="ED236" s="79"/>
      <c r="EE236" s="79"/>
      <c r="EF236" s="79"/>
      <c r="EG236" s="79"/>
      <c r="EH236" s="79"/>
      <c r="EI236" s="79"/>
      <c r="EJ236" s="79"/>
      <c r="EK236" s="79"/>
      <c r="EL236" s="79"/>
      <c r="EM236" s="79"/>
      <c r="EN236" s="79"/>
      <c r="EO236" s="79"/>
      <c r="EP236" s="79"/>
      <c r="EQ236" s="79"/>
      <c r="ER236" s="79"/>
      <c r="ES236" s="79"/>
      <c r="ET236" s="79"/>
      <c r="EU236" s="79"/>
      <c r="EV236" s="79"/>
      <c r="EW236" s="79"/>
      <c r="EX236" s="79"/>
      <c r="EY236" s="79"/>
      <c r="EZ236" s="79"/>
      <c r="FA236" s="79"/>
      <c r="FB236" s="79"/>
      <c r="FC236" s="79"/>
      <c r="FD236" s="79"/>
      <c r="FE236" s="79"/>
      <c r="FF236" s="79"/>
      <c r="FG236" s="79"/>
      <c r="FH236" s="79"/>
      <c r="FI236" s="79"/>
      <c r="FJ236" s="79"/>
      <c r="FK236" s="79"/>
      <c r="FL236" s="79"/>
      <c r="FM236" s="79"/>
      <c r="FN236" s="79"/>
      <c r="FO236" s="79"/>
      <c r="FP236" s="79"/>
      <c r="FQ236" s="79"/>
      <c r="FR236" s="79"/>
      <c r="FS236" s="79"/>
      <c r="FT236" s="79"/>
      <c r="FU236" s="79"/>
      <c r="FV236" s="79"/>
      <c r="FW236" s="79"/>
      <c r="FX236" s="79">
        <v>33</v>
      </c>
      <c r="FY236" s="79">
        <v>0</v>
      </c>
      <c r="FZ236" s="41"/>
      <c r="GA236" s="34"/>
      <c r="GB236" s="34"/>
    </row>
    <row r="237" spans="1:184" x14ac:dyDescent="0.25">
      <c r="A237" t="s">
        <v>186</v>
      </c>
      <c r="B237" t="s">
        <v>236</v>
      </c>
      <c r="C237" t="s">
        <v>2</v>
      </c>
      <c r="D237" t="s">
        <v>203</v>
      </c>
      <c r="E237" t="s">
        <v>241</v>
      </c>
      <c r="F237" t="s">
        <v>179</v>
      </c>
      <c r="G237" t="s">
        <v>1</v>
      </c>
      <c r="H237" s="79">
        <v>897</v>
      </c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79"/>
      <c r="CB237" s="79"/>
      <c r="CC237" s="79"/>
      <c r="CD237" s="79"/>
      <c r="CE237" s="79"/>
      <c r="CF237" s="79"/>
      <c r="CG237" s="79"/>
      <c r="CH237" s="79"/>
      <c r="CI237" s="79"/>
      <c r="CJ237" s="79"/>
      <c r="CK237" s="79"/>
      <c r="CL237" s="79"/>
      <c r="CM237" s="79"/>
      <c r="CN237" s="79"/>
      <c r="CO237" s="79"/>
      <c r="CP237" s="79"/>
      <c r="CQ237" s="79"/>
      <c r="CR237" s="79"/>
      <c r="CS237" s="79"/>
      <c r="CT237" s="79"/>
      <c r="CU237" s="79"/>
      <c r="CV237" s="79"/>
      <c r="CW237" s="79"/>
      <c r="CX237" s="79"/>
      <c r="CY237" s="79"/>
      <c r="CZ237" s="79"/>
      <c r="DA237" s="79"/>
      <c r="DB237" s="79"/>
      <c r="DC237" s="79"/>
      <c r="DD237" s="79"/>
      <c r="DE237" s="79"/>
      <c r="DF237" s="79"/>
      <c r="DG237" s="79"/>
      <c r="DH237" s="79"/>
      <c r="DI237" s="79"/>
      <c r="DJ237" s="79"/>
      <c r="DK237" s="79"/>
      <c r="DL237" s="79"/>
      <c r="DM237" s="79"/>
      <c r="DN237" s="79"/>
      <c r="DO237" s="79"/>
      <c r="DP237" s="79"/>
      <c r="DQ237" s="79"/>
      <c r="DR237" s="79"/>
      <c r="DS237" s="79"/>
      <c r="DT237" s="79"/>
      <c r="DU237" s="79"/>
      <c r="DV237" s="79"/>
      <c r="DW237" s="79"/>
      <c r="DX237" s="79"/>
      <c r="DY237" s="79"/>
      <c r="DZ237" s="79"/>
      <c r="EA237" s="79"/>
      <c r="EB237" s="79"/>
      <c r="EC237" s="79"/>
      <c r="ED237" s="79"/>
      <c r="EE237" s="79"/>
      <c r="EF237" s="79"/>
      <c r="EG237" s="79"/>
      <c r="EH237" s="79"/>
      <c r="EI237" s="79"/>
      <c r="EJ237" s="79"/>
      <c r="EK237" s="79"/>
      <c r="EL237" s="79"/>
      <c r="EM237" s="79"/>
      <c r="EN237" s="79"/>
      <c r="EO237" s="79"/>
      <c r="EP237" s="79"/>
      <c r="EQ237" s="79"/>
      <c r="ER237" s="79"/>
      <c r="ES237" s="79"/>
      <c r="ET237" s="79"/>
      <c r="EU237" s="79"/>
      <c r="EV237" s="79"/>
      <c r="EW237" s="79"/>
      <c r="EX237" s="79"/>
      <c r="EY237" s="79"/>
      <c r="EZ237" s="79"/>
      <c r="FA237" s="79"/>
      <c r="FB237" s="79"/>
      <c r="FC237" s="79"/>
      <c r="FD237" s="79"/>
      <c r="FE237" s="79"/>
      <c r="FF237" s="79"/>
      <c r="FG237" s="79"/>
      <c r="FH237" s="79"/>
      <c r="FI237" s="79"/>
      <c r="FJ237" s="79"/>
      <c r="FK237" s="79"/>
      <c r="FL237" s="79"/>
      <c r="FM237" s="79"/>
      <c r="FN237" s="79"/>
      <c r="FO237" s="79"/>
      <c r="FP237" s="79"/>
      <c r="FQ237" s="79"/>
      <c r="FR237" s="79"/>
      <c r="FS237" s="79"/>
      <c r="FT237" s="79"/>
      <c r="FU237" s="79"/>
      <c r="FV237" s="79"/>
      <c r="FW237" s="79"/>
      <c r="FX237" s="79">
        <v>1</v>
      </c>
      <c r="FY237" s="79">
        <v>0</v>
      </c>
      <c r="FZ237" s="41"/>
      <c r="GA237" s="34"/>
      <c r="GB237" s="34"/>
    </row>
    <row r="238" spans="1:184" x14ac:dyDescent="0.25">
      <c r="A238" t="s">
        <v>186</v>
      </c>
      <c r="B238" t="s">
        <v>236</v>
      </c>
      <c r="C238" t="s">
        <v>2</v>
      </c>
      <c r="D238" t="s">
        <v>203</v>
      </c>
      <c r="E238" t="s">
        <v>241</v>
      </c>
      <c r="F238" t="s">
        <v>180</v>
      </c>
      <c r="G238" t="s">
        <v>1</v>
      </c>
      <c r="H238" s="79">
        <v>433</v>
      </c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79"/>
      <c r="CB238" s="79"/>
      <c r="CC238" s="79"/>
      <c r="CD238" s="79"/>
      <c r="CE238" s="79"/>
      <c r="CF238" s="79"/>
      <c r="CG238" s="79"/>
      <c r="CH238" s="79"/>
      <c r="CI238" s="79"/>
      <c r="CJ238" s="79"/>
      <c r="CK238" s="79"/>
      <c r="CL238" s="79"/>
      <c r="CM238" s="79"/>
      <c r="CN238" s="79"/>
      <c r="CO238" s="79"/>
      <c r="CP238" s="79"/>
      <c r="CQ238" s="79"/>
      <c r="CR238" s="79"/>
      <c r="CS238" s="79"/>
      <c r="CT238" s="79"/>
      <c r="CU238" s="79"/>
      <c r="CV238" s="79"/>
      <c r="CW238" s="79"/>
      <c r="CX238" s="79"/>
      <c r="CY238" s="79"/>
      <c r="CZ238" s="79"/>
      <c r="DA238" s="79"/>
      <c r="DB238" s="79"/>
      <c r="DC238" s="79"/>
      <c r="DD238" s="79"/>
      <c r="DE238" s="79"/>
      <c r="DF238" s="79"/>
      <c r="DG238" s="79"/>
      <c r="DH238" s="79"/>
      <c r="DI238" s="79"/>
      <c r="DJ238" s="79"/>
      <c r="DK238" s="79"/>
      <c r="DL238" s="79"/>
      <c r="DM238" s="79"/>
      <c r="DN238" s="79"/>
      <c r="DO238" s="79"/>
      <c r="DP238" s="79"/>
      <c r="DQ238" s="79"/>
      <c r="DR238" s="79"/>
      <c r="DS238" s="79"/>
      <c r="DT238" s="79"/>
      <c r="DU238" s="79"/>
      <c r="DV238" s="79"/>
      <c r="DW238" s="79"/>
      <c r="DX238" s="79"/>
      <c r="DY238" s="79"/>
      <c r="DZ238" s="79"/>
      <c r="EA238" s="79"/>
      <c r="EB238" s="79"/>
      <c r="EC238" s="79"/>
      <c r="ED238" s="79"/>
      <c r="EE238" s="79"/>
      <c r="EF238" s="79"/>
      <c r="EG238" s="79"/>
      <c r="EH238" s="79"/>
      <c r="EI238" s="79"/>
      <c r="EJ238" s="79"/>
      <c r="EK238" s="79"/>
      <c r="EL238" s="79"/>
      <c r="EM238" s="79"/>
      <c r="EN238" s="79"/>
      <c r="EO238" s="79"/>
      <c r="EP238" s="79"/>
      <c r="EQ238" s="79"/>
      <c r="ER238" s="79"/>
      <c r="ES238" s="79"/>
      <c r="ET238" s="79"/>
      <c r="EU238" s="79"/>
      <c r="EV238" s="79"/>
      <c r="EW238" s="79"/>
      <c r="EX238" s="79"/>
      <c r="EY238" s="79"/>
      <c r="EZ238" s="79"/>
      <c r="FA238" s="79"/>
      <c r="FB238" s="79"/>
      <c r="FC238" s="79"/>
      <c r="FD238" s="79"/>
      <c r="FE238" s="79"/>
      <c r="FF238" s="79"/>
      <c r="FG238" s="79"/>
      <c r="FH238" s="79"/>
      <c r="FI238" s="79"/>
      <c r="FJ238" s="79"/>
      <c r="FK238" s="79"/>
      <c r="FL238" s="79"/>
      <c r="FM238" s="79"/>
      <c r="FN238" s="79"/>
      <c r="FO238" s="79"/>
      <c r="FP238" s="79"/>
      <c r="FQ238" s="79"/>
      <c r="FR238" s="79"/>
      <c r="FS238" s="79"/>
      <c r="FT238" s="79"/>
      <c r="FU238" s="79"/>
      <c r="FV238" s="79"/>
      <c r="FW238" s="79"/>
      <c r="FX238" s="79">
        <v>0</v>
      </c>
      <c r="FY238" s="79">
        <v>0</v>
      </c>
      <c r="FZ238" s="41"/>
      <c r="GA238" s="34"/>
      <c r="GB238" s="34"/>
    </row>
    <row r="239" spans="1:184" x14ac:dyDescent="0.25">
      <c r="A239" t="s">
        <v>186</v>
      </c>
      <c r="B239" t="s">
        <v>236</v>
      </c>
      <c r="C239" t="s">
        <v>2</v>
      </c>
      <c r="D239" t="s">
        <v>203</v>
      </c>
      <c r="E239" t="s">
        <v>241</v>
      </c>
      <c r="F239" t="s">
        <v>181</v>
      </c>
      <c r="G239" t="s">
        <v>1</v>
      </c>
      <c r="H239" s="79">
        <v>215</v>
      </c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79"/>
      <c r="CB239" s="79"/>
      <c r="CC239" s="79"/>
      <c r="CD239" s="79"/>
      <c r="CE239" s="79"/>
      <c r="CF239" s="79"/>
      <c r="CG239" s="79"/>
      <c r="CH239" s="79"/>
      <c r="CI239" s="79"/>
      <c r="CJ239" s="79"/>
      <c r="CK239" s="79"/>
      <c r="CL239" s="79"/>
      <c r="CM239" s="79"/>
      <c r="CN239" s="79"/>
      <c r="CO239" s="79"/>
      <c r="CP239" s="79"/>
      <c r="CQ239" s="79"/>
      <c r="CR239" s="79"/>
      <c r="CS239" s="79"/>
      <c r="CT239" s="79"/>
      <c r="CU239" s="79"/>
      <c r="CV239" s="79"/>
      <c r="CW239" s="79"/>
      <c r="CX239" s="79"/>
      <c r="CY239" s="79"/>
      <c r="CZ239" s="79"/>
      <c r="DA239" s="79"/>
      <c r="DB239" s="79"/>
      <c r="DC239" s="79"/>
      <c r="DD239" s="79"/>
      <c r="DE239" s="79"/>
      <c r="DF239" s="79"/>
      <c r="DG239" s="79"/>
      <c r="DH239" s="79"/>
      <c r="DI239" s="79"/>
      <c r="DJ239" s="79"/>
      <c r="DK239" s="79"/>
      <c r="DL239" s="79"/>
      <c r="DM239" s="79"/>
      <c r="DN239" s="79"/>
      <c r="DO239" s="79"/>
      <c r="DP239" s="79"/>
      <c r="DQ239" s="79"/>
      <c r="DR239" s="79"/>
      <c r="DS239" s="79"/>
      <c r="DT239" s="79"/>
      <c r="DU239" s="79"/>
      <c r="DV239" s="79"/>
      <c r="DW239" s="79"/>
      <c r="DX239" s="79"/>
      <c r="DY239" s="79"/>
      <c r="DZ239" s="79"/>
      <c r="EA239" s="79"/>
      <c r="EB239" s="79"/>
      <c r="EC239" s="79"/>
      <c r="ED239" s="79"/>
      <c r="EE239" s="79"/>
      <c r="EF239" s="79"/>
      <c r="EG239" s="79"/>
      <c r="EH239" s="79"/>
      <c r="EI239" s="79"/>
      <c r="EJ239" s="79"/>
      <c r="EK239" s="79"/>
      <c r="EL239" s="79"/>
      <c r="EM239" s="79"/>
      <c r="EN239" s="79"/>
      <c r="EO239" s="79"/>
      <c r="EP239" s="79"/>
      <c r="EQ239" s="79"/>
      <c r="ER239" s="79"/>
      <c r="ES239" s="79"/>
      <c r="ET239" s="79"/>
      <c r="EU239" s="79"/>
      <c r="EV239" s="79"/>
      <c r="EW239" s="79"/>
      <c r="EX239" s="79"/>
      <c r="EY239" s="79"/>
      <c r="EZ239" s="79"/>
      <c r="FA239" s="79"/>
      <c r="FB239" s="79"/>
      <c r="FC239" s="79"/>
      <c r="FD239" s="79"/>
      <c r="FE239" s="79"/>
      <c r="FF239" s="79"/>
      <c r="FG239" s="79"/>
      <c r="FH239" s="79"/>
      <c r="FI239" s="79"/>
      <c r="FJ239" s="79"/>
      <c r="FK239" s="79"/>
      <c r="FL239" s="79"/>
      <c r="FM239" s="79"/>
      <c r="FN239" s="79"/>
      <c r="FO239" s="79"/>
      <c r="FP239" s="79"/>
      <c r="FQ239" s="79"/>
      <c r="FR239" s="79"/>
      <c r="FS239" s="79"/>
      <c r="FT239" s="79"/>
      <c r="FU239" s="79"/>
      <c r="FV239" s="79"/>
      <c r="FW239" s="79"/>
      <c r="FX239" s="79">
        <v>0</v>
      </c>
      <c r="FY239" s="79">
        <v>0</v>
      </c>
      <c r="FZ239" s="41"/>
      <c r="GA239" s="34"/>
      <c r="GB239" s="34"/>
    </row>
    <row r="240" spans="1:184" x14ac:dyDescent="0.25">
      <c r="A240" t="s">
        <v>186</v>
      </c>
      <c r="B240" t="s">
        <v>236</v>
      </c>
      <c r="C240" t="s">
        <v>2</v>
      </c>
      <c r="D240" t="s">
        <v>203</v>
      </c>
      <c r="E240" t="s">
        <v>241</v>
      </c>
      <c r="F240" t="s">
        <v>182</v>
      </c>
      <c r="G240" t="s">
        <v>1</v>
      </c>
      <c r="H240" s="79">
        <v>2122</v>
      </c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79"/>
      <c r="CB240" s="79"/>
      <c r="CC240" s="79"/>
      <c r="CD240" s="79"/>
      <c r="CE240" s="79"/>
      <c r="CF240" s="79"/>
      <c r="CG240" s="79"/>
      <c r="CH240" s="79"/>
      <c r="CI240" s="79"/>
      <c r="CJ240" s="79"/>
      <c r="CK240" s="79"/>
      <c r="CL240" s="79"/>
      <c r="CM240" s="79"/>
      <c r="CN240" s="79"/>
      <c r="CO240" s="79"/>
      <c r="CP240" s="79"/>
      <c r="CQ240" s="79"/>
      <c r="CR240" s="79"/>
      <c r="CS240" s="79"/>
      <c r="CT240" s="79"/>
      <c r="CU240" s="79"/>
      <c r="CV240" s="79"/>
      <c r="CW240" s="79"/>
      <c r="CX240" s="79"/>
      <c r="CY240" s="79"/>
      <c r="CZ240" s="79"/>
      <c r="DA240" s="79"/>
      <c r="DB240" s="79"/>
      <c r="DC240" s="79"/>
      <c r="DD240" s="79"/>
      <c r="DE240" s="79"/>
      <c r="DF240" s="79"/>
      <c r="DG240" s="79"/>
      <c r="DH240" s="79"/>
      <c r="DI240" s="79"/>
      <c r="DJ240" s="79"/>
      <c r="DK240" s="79"/>
      <c r="DL240" s="79"/>
      <c r="DM240" s="79"/>
      <c r="DN240" s="79"/>
      <c r="DO240" s="79"/>
      <c r="DP240" s="79"/>
      <c r="DQ240" s="79"/>
      <c r="DR240" s="79"/>
      <c r="DS240" s="79"/>
      <c r="DT240" s="79"/>
      <c r="DU240" s="79"/>
      <c r="DV240" s="79"/>
      <c r="DW240" s="79"/>
      <c r="DX240" s="79"/>
      <c r="DY240" s="79"/>
      <c r="DZ240" s="79"/>
      <c r="EA240" s="79"/>
      <c r="EB240" s="79"/>
      <c r="EC240" s="79"/>
      <c r="ED240" s="79"/>
      <c r="EE240" s="79"/>
      <c r="EF240" s="79"/>
      <c r="EG240" s="79"/>
      <c r="EH240" s="79"/>
      <c r="EI240" s="79"/>
      <c r="EJ240" s="79"/>
      <c r="EK240" s="79"/>
      <c r="EL240" s="79"/>
      <c r="EM240" s="79"/>
      <c r="EN240" s="79"/>
      <c r="EO240" s="79"/>
      <c r="EP240" s="79"/>
      <c r="EQ240" s="79"/>
      <c r="ER240" s="79"/>
      <c r="ES240" s="79"/>
      <c r="ET240" s="79"/>
      <c r="EU240" s="79"/>
      <c r="EV240" s="79"/>
      <c r="EW240" s="79"/>
      <c r="EX240" s="79"/>
      <c r="EY240" s="79"/>
      <c r="EZ240" s="79"/>
      <c r="FA240" s="79"/>
      <c r="FB240" s="79"/>
      <c r="FC240" s="79"/>
      <c r="FD240" s="79"/>
      <c r="FE240" s="79"/>
      <c r="FF240" s="79"/>
      <c r="FG240" s="79"/>
      <c r="FH240" s="79"/>
      <c r="FI240" s="79"/>
      <c r="FJ240" s="79"/>
      <c r="FK240" s="79"/>
      <c r="FL240" s="79"/>
      <c r="FM240" s="79"/>
      <c r="FN240" s="79"/>
      <c r="FO240" s="79"/>
      <c r="FP240" s="79"/>
      <c r="FQ240" s="79"/>
      <c r="FR240" s="79"/>
      <c r="FS240" s="79"/>
      <c r="FT240" s="79"/>
      <c r="FU240" s="79"/>
      <c r="FV240" s="79"/>
      <c r="FW240" s="79"/>
      <c r="FX240" s="79">
        <v>2</v>
      </c>
      <c r="FY240" s="79">
        <v>0</v>
      </c>
      <c r="FZ240" s="41"/>
      <c r="GA240" s="34"/>
      <c r="GB240" s="34"/>
    </row>
    <row r="241" spans="1:184" x14ac:dyDescent="0.25">
      <c r="A241" t="s">
        <v>186</v>
      </c>
      <c r="B241" t="s">
        <v>236</v>
      </c>
      <c r="C241" t="s">
        <v>2</v>
      </c>
      <c r="D241" t="s">
        <v>203</v>
      </c>
      <c r="E241" t="s">
        <v>241</v>
      </c>
      <c r="F241" t="s">
        <v>183</v>
      </c>
      <c r="G241" t="s">
        <v>1</v>
      </c>
      <c r="H241" s="79">
        <v>2020</v>
      </c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79"/>
      <c r="CB241" s="79"/>
      <c r="CC241" s="79"/>
      <c r="CD241" s="79"/>
      <c r="CE241" s="79"/>
      <c r="CF241" s="79"/>
      <c r="CG241" s="79"/>
      <c r="CH241" s="79"/>
      <c r="CI241" s="79"/>
      <c r="CJ241" s="79"/>
      <c r="CK241" s="79"/>
      <c r="CL241" s="79"/>
      <c r="CM241" s="79"/>
      <c r="CN241" s="79"/>
      <c r="CO241" s="79"/>
      <c r="CP241" s="79"/>
      <c r="CQ241" s="79"/>
      <c r="CR241" s="79"/>
      <c r="CS241" s="79"/>
      <c r="CT241" s="79"/>
      <c r="CU241" s="79"/>
      <c r="CV241" s="79"/>
      <c r="CW241" s="79"/>
      <c r="CX241" s="79"/>
      <c r="CY241" s="79"/>
      <c r="CZ241" s="79"/>
      <c r="DA241" s="79"/>
      <c r="DB241" s="79"/>
      <c r="DC241" s="79"/>
      <c r="DD241" s="79"/>
      <c r="DE241" s="79"/>
      <c r="DF241" s="79"/>
      <c r="DG241" s="79"/>
      <c r="DH241" s="79"/>
      <c r="DI241" s="79"/>
      <c r="DJ241" s="79"/>
      <c r="DK241" s="79"/>
      <c r="DL241" s="79"/>
      <c r="DM241" s="79"/>
      <c r="DN241" s="79"/>
      <c r="DO241" s="79"/>
      <c r="DP241" s="79"/>
      <c r="DQ241" s="79"/>
      <c r="DR241" s="79"/>
      <c r="DS241" s="79"/>
      <c r="DT241" s="79"/>
      <c r="DU241" s="79"/>
      <c r="DV241" s="79"/>
      <c r="DW241" s="79"/>
      <c r="DX241" s="79"/>
      <c r="DY241" s="79"/>
      <c r="DZ241" s="79"/>
      <c r="EA241" s="79"/>
      <c r="EB241" s="79"/>
      <c r="EC241" s="79"/>
      <c r="ED241" s="79"/>
      <c r="EE241" s="79"/>
      <c r="EF241" s="79"/>
      <c r="EG241" s="79"/>
      <c r="EH241" s="79"/>
      <c r="EI241" s="79"/>
      <c r="EJ241" s="79"/>
      <c r="EK241" s="79"/>
      <c r="EL241" s="79"/>
      <c r="EM241" s="79"/>
      <c r="EN241" s="79"/>
      <c r="EO241" s="79"/>
      <c r="EP241" s="79"/>
      <c r="EQ241" s="79"/>
      <c r="ER241" s="79"/>
      <c r="ES241" s="79"/>
      <c r="ET241" s="79"/>
      <c r="EU241" s="79"/>
      <c r="EV241" s="79"/>
      <c r="EW241" s="79"/>
      <c r="EX241" s="79"/>
      <c r="EY241" s="79"/>
      <c r="EZ241" s="79"/>
      <c r="FA241" s="79"/>
      <c r="FB241" s="79"/>
      <c r="FC241" s="79"/>
      <c r="FD241" s="79"/>
      <c r="FE241" s="79"/>
      <c r="FF241" s="79"/>
      <c r="FG241" s="79"/>
      <c r="FH241" s="79"/>
      <c r="FI241" s="79"/>
      <c r="FJ241" s="79"/>
      <c r="FK241" s="79"/>
      <c r="FL241" s="79"/>
      <c r="FM241" s="79"/>
      <c r="FN241" s="79"/>
      <c r="FO241" s="79"/>
      <c r="FP241" s="79"/>
      <c r="FQ241" s="79"/>
      <c r="FR241" s="79"/>
      <c r="FS241" s="79"/>
      <c r="FT241" s="79"/>
      <c r="FU241" s="79"/>
      <c r="FV241" s="79"/>
      <c r="FW241" s="79"/>
      <c r="FX241" s="79">
        <v>1</v>
      </c>
      <c r="FY241" s="79">
        <v>0</v>
      </c>
      <c r="FZ241" s="41"/>
      <c r="GA241" s="34"/>
      <c r="GB241" s="34"/>
    </row>
    <row r="242" spans="1:184" x14ac:dyDescent="0.25">
      <c r="A242" t="s">
        <v>186</v>
      </c>
      <c r="B242" t="s">
        <v>236</v>
      </c>
      <c r="C242" t="s">
        <v>2</v>
      </c>
      <c r="D242" t="s">
        <v>203</v>
      </c>
      <c r="E242" t="s">
        <v>241</v>
      </c>
      <c r="F242" t="s">
        <v>184</v>
      </c>
      <c r="G242" t="s">
        <v>1</v>
      </c>
      <c r="H242" s="79">
        <v>1122</v>
      </c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79"/>
      <c r="CB242" s="79"/>
      <c r="CC242" s="79"/>
      <c r="CD242" s="79"/>
      <c r="CE242" s="79"/>
      <c r="CF242" s="79"/>
      <c r="CG242" s="79"/>
      <c r="CH242" s="79"/>
      <c r="CI242" s="79"/>
      <c r="CJ242" s="79"/>
      <c r="CK242" s="79"/>
      <c r="CL242" s="79"/>
      <c r="CM242" s="79"/>
      <c r="CN242" s="79"/>
      <c r="CO242" s="79"/>
      <c r="CP242" s="79"/>
      <c r="CQ242" s="79"/>
      <c r="CR242" s="79"/>
      <c r="CS242" s="79"/>
      <c r="CT242" s="79"/>
      <c r="CU242" s="79"/>
      <c r="CV242" s="79"/>
      <c r="CW242" s="79"/>
      <c r="CX242" s="79"/>
      <c r="CY242" s="79"/>
      <c r="CZ242" s="79"/>
      <c r="DA242" s="79"/>
      <c r="DB242" s="79"/>
      <c r="DC242" s="79"/>
      <c r="DD242" s="79"/>
      <c r="DE242" s="79"/>
      <c r="DF242" s="79"/>
      <c r="DG242" s="79"/>
      <c r="DH242" s="79"/>
      <c r="DI242" s="79"/>
      <c r="DJ242" s="79"/>
      <c r="DK242" s="79"/>
      <c r="DL242" s="79"/>
      <c r="DM242" s="79"/>
      <c r="DN242" s="79"/>
      <c r="DO242" s="79"/>
      <c r="DP242" s="79"/>
      <c r="DQ242" s="79"/>
      <c r="DR242" s="79"/>
      <c r="DS242" s="79"/>
      <c r="DT242" s="79"/>
      <c r="DU242" s="79"/>
      <c r="DV242" s="79"/>
      <c r="DW242" s="79"/>
      <c r="DX242" s="79"/>
      <c r="DY242" s="79"/>
      <c r="DZ242" s="79"/>
      <c r="EA242" s="79"/>
      <c r="EB242" s="79"/>
      <c r="EC242" s="79"/>
      <c r="ED242" s="79"/>
      <c r="EE242" s="79"/>
      <c r="EF242" s="79"/>
      <c r="EG242" s="79"/>
      <c r="EH242" s="79"/>
      <c r="EI242" s="79"/>
      <c r="EJ242" s="79"/>
      <c r="EK242" s="79"/>
      <c r="EL242" s="79"/>
      <c r="EM242" s="79"/>
      <c r="EN242" s="79"/>
      <c r="EO242" s="79"/>
      <c r="EP242" s="79"/>
      <c r="EQ242" s="79"/>
      <c r="ER242" s="79"/>
      <c r="ES242" s="79"/>
      <c r="ET242" s="79"/>
      <c r="EU242" s="79"/>
      <c r="EV242" s="79"/>
      <c r="EW242" s="79"/>
      <c r="EX242" s="79"/>
      <c r="EY242" s="79"/>
      <c r="EZ242" s="79"/>
      <c r="FA242" s="79"/>
      <c r="FB242" s="79"/>
      <c r="FC242" s="79"/>
      <c r="FD242" s="79"/>
      <c r="FE242" s="79"/>
      <c r="FF242" s="79"/>
      <c r="FG242" s="79"/>
      <c r="FH242" s="79"/>
      <c r="FI242" s="79"/>
      <c r="FJ242" s="79"/>
      <c r="FK242" s="79"/>
      <c r="FL242" s="79"/>
      <c r="FM242" s="79"/>
      <c r="FN242" s="79"/>
      <c r="FO242" s="79"/>
      <c r="FP242" s="79"/>
      <c r="FQ242" s="79"/>
      <c r="FR242" s="79"/>
      <c r="FS242" s="79"/>
      <c r="FT242" s="79"/>
      <c r="FU242" s="79"/>
      <c r="FV242" s="79"/>
      <c r="FW242" s="79"/>
      <c r="FX242" s="79">
        <v>1</v>
      </c>
      <c r="FY242" s="79">
        <v>0</v>
      </c>
      <c r="FZ242" s="41"/>
      <c r="GA242" s="34"/>
      <c r="GB242" s="34"/>
    </row>
    <row r="243" spans="1:184" x14ac:dyDescent="0.25">
      <c r="A243" t="s">
        <v>186</v>
      </c>
      <c r="B243" t="s">
        <v>236</v>
      </c>
      <c r="C243" t="s">
        <v>2</v>
      </c>
      <c r="D243" t="s">
        <v>203</v>
      </c>
      <c r="E243" t="s">
        <v>241</v>
      </c>
      <c r="F243" t="s">
        <v>185</v>
      </c>
      <c r="G243" t="s">
        <v>1</v>
      </c>
      <c r="H243" s="79">
        <v>489</v>
      </c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79"/>
      <c r="CB243" s="79"/>
      <c r="CC243" s="79"/>
      <c r="CD243" s="79"/>
      <c r="CE243" s="79"/>
      <c r="CF243" s="79"/>
      <c r="CG243" s="79"/>
      <c r="CH243" s="79"/>
      <c r="CI243" s="79"/>
      <c r="CJ243" s="79"/>
      <c r="CK243" s="79"/>
      <c r="CL243" s="79"/>
      <c r="CM243" s="79"/>
      <c r="CN243" s="79"/>
      <c r="CO243" s="79"/>
      <c r="CP243" s="79"/>
      <c r="CQ243" s="79"/>
      <c r="CR243" s="79"/>
      <c r="CS243" s="79"/>
      <c r="CT243" s="79"/>
      <c r="CU243" s="79"/>
      <c r="CV243" s="79"/>
      <c r="CW243" s="79"/>
      <c r="CX243" s="79"/>
      <c r="CY243" s="79"/>
      <c r="CZ243" s="79"/>
      <c r="DA243" s="79"/>
      <c r="DB243" s="79"/>
      <c r="DC243" s="79"/>
      <c r="DD243" s="79"/>
      <c r="DE243" s="79"/>
      <c r="DF243" s="79"/>
      <c r="DG243" s="79"/>
      <c r="DH243" s="79"/>
      <c r="DI243" s="79"/>
      <c r="DJ243" s="79"/>
      <c r="DK243" s="79"/>
      <c r="DL243" s="79"/>
      <c r="DM243" s="79"/>
      <c r="DN243" s="79"/>
      <c r="DO243" s="79"/>
      <c r="DP243" s="79"/>
      <c r="DQ243" s="79"/>
      <c r="DR243" s="79"/>
      <c r="DS243" s="79"/>
      <c r="DT243" s="79"/>
      <c r="DU243" s="79"/>
      <c r="DV243" s="79"/>
      <c r="DW243" s="79"/>
      <c r="DX243" s="79"/>
      <c r="DY243" s="79"/>
      <c r="DZ243" s="79"/>
      <c r="EA243" s="79"/>
      <c r="EB243" s="79"/>
      <c r="EC243" s="79"/>
      <c r="ED243" s="79"/>
      <c r="EE243" s="79"/>
      <c r="EF243" s="79"/>
      <c r="EG243" s="79"/>
      <c r="EH243" s="79"/>
      <c r="EI243" s="79"/>
      <c r="EJ243" s="79"/>
      <c r="EK243" s="79"/>
      <c r="EL243" s="79"/>
      <c r="EM243" s="79"/>
      <c r="EN243" s="79"/>
      <c r="EO243" s="79"/>
      <c r="EP243" s="79"/>
      <c r="EQ243" s="79"/>
      <c r="ER243" s="79"/>
      <c r="ES243" s="79"/>
      <c r="ET243" s="79"/>
      <c r="EU243" s="79"/>
      <c r="EV243" s="79"/>
      <c r="EW243" s="79"/>
      <c r="EX243" s="79"/>
      <c r="EY243" s="79"/>
      <c r="EZ243" s="79"/>
      <c r="FA243" s="79"/>
      <c r="FB243" s="79"/>
      <c r="FC243" s="79"/>
      <c r="FD243" s="79"/>
      <c r="FE243" s="79"/>
      <c r="FF243" s="79"/>
      <c r="FG243" s="79"/>
      <c r="FH243" s="79"/>
      <c r="FI243" s="79"/>
      <c r="FJ243" s="79"/>
      <c r="FK243" s="79"/>
      <c r="FL243" s="79"/>
      <c r="FM243" s="79"/>
      <c r="FN243" s="79"/>
      <c r="FO243" s="79"/>
      <c r="FP243" s="79"/>
      <c r="FQ243" s="79"/>
      <c r="FR243" s="79"/>
      <c r="FS243" s="79"/>
      <c r="FT243" s="79"/>
      <c r="FU243" s="79"/>
      <c r="FV243" s="79"/>
      <c r="FW243" s="79"/>
      <c r="FX243" s="79">
        <v>1</v>
      </c>
      <c r="FY243" s="79">
        <v>0</v>
      </c>
      <c r="FZ243" s="41"/>
      <c r="GA243" s="34"/>
      <c r="GB243" s="34"/>
    </row>
    <row r="244" spans="1:184" x14ac:dyDescent="0.25">
      <c r="A244" t="s">
        <v>186</v>
      </c>
      <c r="B244" t="s">
        <v>236</v>
      </c>
      <c r="C244" t="s">
        <v>2</v>
      </c>
      <c r="D244" t="s">
        <v>203</v>
      </c>
      <c r="E244" t="s">
        <v>242</v>
      </c>
      <c r="F244" t="s">
        <v>1</v>
      </c>
      <c r="G244" t="s">
        <v>198</v>
      </c>
      <c r="H244" s="79">
        <v>20799</v>
      </c>
      <c r="I244" s="79">
        <v>8.452143669128418</v>
      </c>
      <c r="J244" s="79">
        <v>7.609738826751709</v>
      </c>
      <c r="K244" s="79">
        <v>7.2047247886657715</v>
      </c>
      <c r="L244" s="79">
        <v>7.2372159957885742</v>
      </c>
      <c r="M244" s="79">
        <v>7.7482028007507324</v>
      </c>
      <c r="N244" s="79">
        <v>8.759364128112793</v>
      </c>
      <c r="O244" s="79">
        <v>9.8739395141601563</v>
      </c>
      <c r="P244" s="79">
        <v>12.141693115234375</v>
      </c>
      <c r="Q244" s="79">
        <v>11.2327880859375</v>
      </c>
      <c r="R244" s="79">
        <v>9.6244783401489258</v>
      </c>
      <c r="S244" s="79">
        <v>8.4444828033447266</v>
      </c>
      <c r="T244" s="79">
        <v>7.818446159362793</v>
      </c>
      <c r="U244" s="79">
        <v>7.7791800498962402</v>
      </c>
      <c r="V244" s="79">
        <v>7.4368586540222168</v>
      </c>
      <c r="W244" s="79">
        <v>6.8023324012756348</v>
      </c>
      <c r="X244" s="79">
        <v>7.1066546440124512</v>
      </c>
      <c r="Y244" s="79">
        <v>9.5400142669677734</v>
      </c>
      <c r="Z244" s="79">
        <v>12.234655380249023</v>
      </c>
      <c r="AA244" s="79">
        <v>14.059054374694824</v>
      </c>
      <c r="AB244" s="79">
        <v>14.170580863952637</v>
      </c>
      <c r="AC244" s="79">
        <v>15.231916427612305</v>
      </c>
      <c r="AD244" s="79">
        <v>14.413201332092285</v>
      </c>
      <c r="AE244" s="79">
        <v>12.33891487121582</v>
      </c>
      <c r="AF244" s="79">
        <v>10.364541053771973</v>
      </c>
      <c r="AG244" s="79">
        <v>-1.901685357093811</v>
      </c>
      <c r="AH244" s="79">
        <v>-1.9636393785476685</v>
      </c>
      <c r="AI244" s="79">
        <v>-2.3093793392181396</v>
      </c>
      <c r="AJ244" s="79">
        <v>-2.4560766220092773</v>
      </c>
      <c r="AK244" s="79">
        <v>-2.0866820812225342</v>
      </c>
      <c r="AL244" s="79">
        <v>-1.4244468212127686</v>
      </c>
      <c r="AM244" s="79">
        <v>-1.6979550123214722</v>
      </c>
      <c r="AN244" s="79">
        <v>-2.7404251098632813</v>
      </c>
      <c r="AO244" s="79">
        <v>-0.63542085886001587</v>
      </c>
      <c r="AP244" s="79">
        <v>-1.9601759910583496</v>
      </c>
      <c r="AQ244" s="79">
        <v>-1.1400336027145386</v>
      </c>
      <c r="AR244" s="79">
        <v>-1.1887410879135132</v>
      </c>
      <c r="AS244" s="79">
        <v>-1.0152084827423096</v>
      </c>
      <c r="AT244" s="79">
        <v>-1.0624362230300903</v>
      </c>
      <c r="AU244" s="79">
        <v>-0.68732351064682007</v>
      </c>
      <c r="AV244" s="79">
        <v>-2.8720453847199678E-3</v>
      </c>
      <c r="AW244" s="79">
        <v>3.1178213655948639E-2</v>
      </c>
      <c r="AX244" s="79">
        <v>-0.66855943202972412</v>
      </c>
      <c r="AY244" s="79">
        <v>-2.4198136329650879</v>
      </c>
      <c r="AZ244" s="79">
        <v>-3.0286827087402344</v>
      </c>
      <c r="BA244" s="79">
        <v>-2.0447344779968262</v>
      </c>
      <c r="BB244" s="79">
        <v>-2.9041900634765625</v>
      </c>
      <c r="BC244" s="79">
        <v>-2.2794740200042725</v>
      </c>
      <c r="BD244" s="79">
        <v>-1.5459152460098267</v>
      </c>
      <c r="BE244" s="79">
        <v>-1.2597638368606567</v>
      </c>
      <c r="BF244" s="79">
        <v>-1.323386549949646</v>
      </c>
      <c r="BG244" s="79">
        <v>-1.6808139085769653</v>
      </c>
      <c r="BH244" s="79">
        <v>-1.7635039091110229</v>
      </c>
      <c r="BI244" s="79">
        <v>-1.4213348627090454</v>
      </c>
      <c r="BJ244" s="79">
        <v>-0.80444085597991943</v>
      </c>
      <c r="BK244" s="79">
        <v>-1.0437856912612915</v>
      </c>
      <c r="BL244" s="79">
        <v>-2.0151655673980713</v>
      </c>
      <c r="BM244" s="79">
        <v>0.22258657217025757</v>
      </c>
      <c r="BN244" s="79">
        <v>-1.1000449657440186</v>
      </c>
      <c r="BO244" s="79">
        <v>-0.43734344840049744</v>
      </c>
      <c r="BP244" s="79">
        <v>-0.53337752819061279</v>
      </c>
      <c r="BQ244" s="79">
        <v>-0.44278052449226379</v>
      </c>
      <c r="BR244" s="79">
        <v>-0.44129303097724915</v>
      </c>
      <c r="BS244" s="79">
        <v>-0.24353998899459839</v>
      </c>
      <c r="BT244" s="79">
        <v>0.4091336727142334</v>
      </c>
      <c r="BU244" s="79">
        <v>0.78089672327041626</v>
      </c>
      <c r="BV244" s="79">
        <v>0.15492804348468781</v>
      </c>
      <c r="BW244" s="79">
        <v>-1.4170742034912109</v>
      </c>
      <c r="BX244" s="79">
        <v>-2.0310218334197998</v>
      </c>
      <c r="BY244" s="79">
        <v>-1.0921200513839722</v>
      </c>
      <c r="BZ244" s="79">
        <v>-1.9255541563034058</v>
      </c>
      <c r="CA244" s="79">
        <v>-1.4889971017837524</v>
      </c>
      <c r="CB244" s="79">
        <v>-0.89596694707870483</v>
      </c>
      <c r="CC244" s="79">
        <v>-0.81517094373703003</v>
      </c>
      <c r="CD244" s="79">
        <v>-0.87994933128356934</v>
      </c>
      <c r="CE244" s="79">
        <v>-1.2454713582992554</v>
      </c>
      <c r="CF244" s="79">
        <v>-1.2838301658630371</v>
      </c>
      <c r="CG244" s="79">
        <v>-0.96051734685897827</v>
      </c>
      <c r="CH244" s="79">
        <v>-0.3750266432762146</v>
      </c>
      <c r="CI244" s="79">
        <v>-0.59070992469787598</v>
      </c>
      <c r="CJ244" s="79">
        <v>-1.5128532648086548</v>
      </c>
      <c r="CK244" s="79">
        <v>0.81683993339538574</v>
      </c>
      <c r="CL244" s="79">
        <v>-0.50432085990905762</v>
      </c>
      <c r="CM244" s="79">
        <v>4.9337629228830338E-2</v>
      </c>
      <c r="CN244" s="79">
        <v>-7.9474695026874542E-2</v>
      </c>
      <c r="CO244" s="79">
        <v>-4.6318642795085907E-2</v>
      </c>
      <c r="CP244" s="79">
        <v>-1.1091159656643867E-2</v>
      </c>
      <c r="CQ244" s="79">
        <v>6.3823118805885315E-2</v>
      </c>
      <c r="CR244" s="79">
        <v>0.69448757171630859</v>
      </c>
      <c r="CS244" s="79">
        <v>1.3001494407653809</v>
      </c>
      <c r="CT244" s="79">
        <v>0.72527295351028442</v>
      </c>
      <c r="CU244" s="79">
        <v>-0.72257977724075317</v>
      </c>
      <c r="CV244" s="79">
        <v>-1.3400447368621826</v>
      </c>
      <c r="CW244" s="79">
        <v>-0.4323422908782959</v>
      </c>
      <c r="CX244" s="79">
        <v>-1.2477538585662842</v>
      </c>
      <c r="CY244" s="79">
        <v>-0.94151520729064941</v>
      </c>
      <c r="CZ244" s="79">
        <v>-0.4458148181438446</v>
      </c>
      <c r="DA244" s="79">
        <v>-0.37057805061340332</v>
      </c>
      <c r="DB244" s="79">
        <v>-0.43651217222213745</v>
      </c>
      <c r="DC244" s="79">
        <v>-0.81012886762619019</v>
      </c>
      <c r="DD244" s="79">
        <v>-0.80415642261505127</v>
      </c>
      <c r="DE244" s="79">
        <v>-0.49969986081123352</v>
      </c>
      <c r="DF244" s="79">
        <v>5.4387576878070831E-2</v>
      </c>
      <c r="DG244" s="79">
        <v>-0.13763418793678284</v>
      </c>
      <c r="DH244" s="79">
        <v>-1.0105408430099487</v>
      </c>
      <c r="DI244" s="79">
        <v>1.4110932350158691</v>
      </c>
      <c r="DJ244" s="79">
        <v>9.1403253376483917E-2</v>
      </c>
      <c r="DK244" s="79">
        <v>0.5360187292098999</v>
      </c>
      <c r="DL244" s="79">
        <v>0.37442812323570251</v>
      </c>
      <c r="DM244" s="79">
        <v>0.35014322400093079</v>
      </c>
      <c r="DN244" s="79">
        <v>0.41911071538925171</v>
      </c>
      <c r="DO244" s="79">
        <v>0.37118622660636902</v>
      </c>
      <c r="DP244" s="79">
        <v>0.97984147071838379</v>
      </c>
      <c r="DQ244" s="79">
        <v>1.8194022178649902</v>
      </c>
      <c r="DR244" s="79">
        <v>1.2956178188323975</v>
      </c>
      <c r="DS244" s="79">
        <v>-2.8085406869649887E-2</v>
      </c>
      <c r="DT244" s="79">
        <v>-0.64906775951385498</v>
      </c>
      <c r="DU244" s="79">
        <v>0.22743548452854156</v>
      </c>
      <c r="DV244" s="79">
        <v>-0.5699535608291626</v>
      </c>
      <c r="DW244" s="79">
        <v>-0.39403325319290161</v>
      </c>
      <c r="DX244" s="79">
        <v>4.3373377993702888E-3</v>
      </c>
      <c r="DY244" s="79">
        <v>0.27134343981742859</v>
      </c>
      <c r="DZ244" s="79">
        <v>0.20374065637588501</v>
      </c>
      <c r="EA244" s="79">
        <v>-0.18156340718269348</v>
      </c>
      <c r="EB244" s="79">
        <v>-0.11158379167318344</v>
      </c>
      <c r="EC244" s="79">
        <v>0.16564738750457764</v>
      </c>
      <c r="ED244" s="79">
        <v>0.67439353466033936</v>
      </c>
      <c r="EE244" s="79">
        <v>0.51653522253036499</v>
      </c>
      <c r="EF244" s="79">
        <v>-0.28528150916099548</v>
      </c>
      <c r="EG244" s="79">
        <v>2.2691006660461426</v>
      </c>
      <c r="EH244" s="79">
        <v>0.95153427124023438</v>
      </c>
      <c r="EI244" s="79">
        <v>1.2387089729309082</v>
      </c>
      <c r="EJ244" s="79">
        <v>1.0297917127609253</v>
      </c>
      <c r="EK244" s="79">
        <v>0.92257124185562134</v>
      </c>
      <c r="EL244" s="79">
        <v>1.0402538776397705</v>
      </c>
      <c r="EM244" s="79">
        <v>0.81496977806091309</v>
      </c>
      <c r="EN244" s="79">
        <v>1.3918471336364746</v>
      </c>
      <c r="EO244" s="79">
        <v>2.5691206455230713</v>
      </c>
      <c r="EP244" s="79">
        <v>2.119105339050293</v>
      </c>
      <c r="EQ244" s="79">
        <v>0.97465413808822632</v>
      </c>
      <c r="ER244" s="79">
        <v>0.34859329462051392</v>
      </c>
      <c r="ES244" s="79">
        <v>1.1800497770309448</v>
      </c>
      <c r="ET244" s="79">
        <v>0.40868246555328369</v>
      </c>
      <c r="EU244" s="79">
        <v>0.39644372463226318</v>
      </c>
      <c r="EV244" s="79">
        <v>0.65428555011749268</v>
      </c>
      <c r="EW244" s="79">
        <v>46.773281097412109</v>
      </c>
      <c r="EX244" s="79">
        <v>44.957633972167969</v>
      </c>
      <c r="EY244" s="79">
        <v>43.833091735839844</v>
      </c>
      <c r="EZ244" s="79">
        <v>42.788169860839844</v>
      </c>
      <c r="FA244" s="79">
        <v>41.970287322998047</v>
      </c>
      <c r="FB244" s="79">
        <v>42.196781158447266</v>
      </c>
      <c r="FC244" s="79">
        <v>41.836795806884766</v>
      </c>
      <c r="FD244" s="79">
        <v>44.188510894775391</v>
      </c>
      <c r="FE244" s="79">
        <v>51.266578674316406</v>
      </c>
      <c r="FF244" s="79">
        <v>55.280731201171875</v>
      </c>
      <c r="FG244" s="79">
        <v>58.745540618896484</v>
      </c>
      <c r="FH244" s="79">
        <v>62.83856201171875</v>
      </c>
      <c r="FI244" s="79">
        <v>65.089179992675781</v>
      </c>
      <c r="FJ244" s="79">
        <v>66.0977783203125</v>
      </c>
      <c r="FK244" s="79">
        <v>66.722389221191406</v>
      </c>
      <c r="FL244" s="79">
        <v>65.39691162109375</v>
      </c>
      <c r="FM244" s="79">
        <v>60.663280487060547</v>
      </c>
      <c r="FN244" s="79">
        <v>56.830482482910156</v>
      </c>
      <c r="FO244" s="79">
        <v>54.592266082763672</v>
      </c>
      <c r="FP244" s="79">
        <v>52.507411956787109</v>
      </c>
      <c r="FQ244" s="79">
        <v>50.851001739501953</v>
      </c>
      <c r="FR244" s="79">
        <v>49.351058959960938</v>
      </c>
      <c r="FS244" s="79">
        <v>47.991645812988281</v>
      </c>
      <c r="FT244" s="79">
        <v>46.744731903076172</v>
      </c>
      <c r="FU244" s="79">
        <v>0.31146731972694397</v>
      </c>
      <c r="FV244" s="79">
        <v>0.5321919322013855</v>
      </c>
      <c r="FW244" s="79">
        <v>0.33606281876564026</v>
      </c>
      <c r="FX244" s="79">
        <v>401</v>
      </c>
      <c r="FY244" s="79">
        <v>1</v>
      </c>
      <c r="FZ244" s="41"/>
      <c r="GA244" s="34"/>
      <c r="GB244" s="34"/>
    </row>
    <row r="245" spans="1:184" x14ac:dyDescent="0.25">
      <c r="A245" t="s">
        <v>186</v>
      </c>
      <c r="B245" t="s">
        <v>236</v>
      </c>
      <c r="C245" t="s">
        <v>2</v>
      </c>
      <c r="D245" t="s">
        <v>203</v>
      </c>
      <c r="E245" t="s">
        <v>242</v>
      </c>
      <c r="F245" t="s">
        <v>1</v>
      </c>
      <c r="G245" t="s">
        <v>200</v>
      </c>
      <c r="H245" s="79">
        <v>3049</v>
      </c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  <c r="BZ245" s="79"/>
      <c r="CA245" s="79"/>
      <c r="CB245" s="79"/>
      <c r="CC245" s="79"/>
      <c r="CD245" s="79"/>
      <c r="CE245" s="79"/>
      <c r="CF245" s="79"/>
      <c r="CG245" s="79"/>
      <c r="CH245" s="79"/>
      <c r="CI245" s="79"/>
      <c r="CJ245" s="79"/>
      <c r="CK245" s="79"/>
      <c r="CL245" s="79"/>
      <c r="CM245" s="79"/>
      <c r="CN245" s="79"/>
      <c r="CO245" s="79"/>
      <c r="CP245" s="79"/>
      <c r="CQ245" s="79"/>
      <c r="CR245" s="79"/>
      <c r="CS245" s="79"/>
      <c r="CT245" s="79"/>
      <c r="CU245" s="79"/>
      <c r="CV245" s="79"/>
      <c r="CW245" s="79"/>
      <c r="CX245" s="79"/>
      <c r="CY245" s="79"/>
      <c r="CZ245" s="79"/>
      <c r="DA245" s="79"/>
      <c r="DB245" s="79"/>
      <c r="DC245" s="79"/>
      <c r="DD245" s="79"/>
      <c r="DE245" s="79"/>
      <c r="DF245" s="79"/>
      <c r="DG245" s="79"/>
      <c r="DH245" s="79"/>
      <c r="DI245" s="79"/>
      <c r="DJ245" s="79"/>
      <c r="DK245" s="79"/>
      <c r="DL245" s="79"/>
      <c r="DM245" s="79"/>
      <c r="DN245" s="79"/>
      <c r="DO245" s="79"/>
      <c r="DP245" s="79"/>
      <c r="DQ245" s="79"/>
      <c r="DR245" s="79"/>
      <c r="DS245" s="79"/>
      <c r="DT245" s="79"/>
      <c r="DU245" s="79"/>
      <c r="DV245" s="79"/>
      <c r="DW245" s="79"/>
      <c r="DX245" s="79"/>
      <c r="DY245" s="79"/>
      <c r="DZ245" s="79"/>
      <c r="EA245" s="79"/>
      <c r="EB245" s="79"/>
      <c r="EC245" s="79"/>
      <c r="ED245" s="79"/>
      <c r="EE245" s="79"/>
      <c r="EF245" s="79"/>
      <c r="EG245" s="79"/>
      <c r="EH245" s="79"/>
      <c r="EI245" s="79"/>
      <c r="EJ245" s="79"/>
      <c r="EK245" s="79"/>
      <c r="EL245" s="79"/>
      <c r="EM245" s="79"/>
      <c r="EN245" s="79"/>
      <c r="EO245" s="79"/>
      <c r="EP245" s="79"/>
      <c r="EQ245" s="79"/>
      <c r="ER245" s="79"/>
      <c r="ES245" s="79"/>
      <c r="ET245" s="79"/>
      <c r="EU245" s="79"/>
      <c r="EV245" s="79"/>
      <c r="EW245" s="79"/>
      <c r="EX245" s="79"/>
      <c r="EY245" s="79"/>
      <c r="EZ245" s="79"/>
      <c r="FA245" s="79"/>
      <c r="FB245" s="79"/>
      <c r="FC245" s="79"/>
      <c r="FD245" s="79"/>
      <c r="FE245" s="79"/>
      <c r="FF245" s="79"/>
      <c r="FG245" s="79"/>
      <c r="FH245" s="79"/>
      <c r="FI245" s="79"/>
      <c r="FJ245" s="79"/>
      <c r="FK245" s="79"/>
      <c r="FL245" s="79"/>
      <c r="FM245" s="79"/>
      <c r="FN245" s="79"/>
      <c r="FO245" s="79"/>
      <c r="FP245" s="79"/>
      <c r="FQ245" s="79"/>
      <c r="FR245" s="79"/>
      <c r="FS245" s="79"/>
      <c r="FT245" s="79"/>
      <c r="FU245" s="79"/>
      <c r="FV245" s="79"/>
      <c r="FW245" s="79"/>
      <c r="FX245" s="79">
        <v>89</v>
      </c>
      <c r="FY245" s="79">
        <v>0</v>
      </c>
      <c r="FZ245" s="41"/>
      <c r="GA245" s="34"/>
      <c r="GB245" s="34"/>
    </row>
    <row r="246" spans="1:184" x14ac:dyDescent="0.25">
      <c r="A246" t="s">
        <v>186</v>
      </c>
      <c r="B246" t="s">
        <v>236</v>
      </c>
      <c r="C246" t="s">
        <v>2</v>
      </c>
      <c r="D246" t="s">
        <v>203</v>
      </c>
      <c r="E246" t="s">
        <v>242</v>
      </c>
      <c r="F246" t="s">
        <v>1</v>
      </c>
      <c r="G246" t="s">
        <v>1</v>
      </c>
      <c r="H246" s="79">
        <v>23848</v>
      </c>
      <c r="I246" s="79">
        <v>10.696722030639648</v>
      </c>
      <c r="J246" s="79">
        <v>9.3543891906738281</v>
      </c>
      <c r="K246" s="79">
        <v>8.9561138153076172</v>
      </c>
      <c r="L246" s="79">
        <v>8.9643592834472656</v>
      </c>
      <c r="M246" s="79">
        <v>9.4179353713989258</v>
      </c>
      <c r="N246" s="79">
        <v>10.724100112915039</v>
      </c>
      <c r="O246" s="79">
        <v>12.219474792480469</v>
      </c>
      <c r="P246" s="79">
        <v>14.825695037841797</v>
      </c>
      <c r="Q246" s="79">
        <v>13.734006881713867</v>
      </c>
      <c r="R246" s="79">
        <v>12.038129806518555</v>
      </c>
      <c r="S246" s="79">
        <v>11.008325576782227</v>
      </c>
      <c r="T246" s="79">
        <v>10.087871551513672</v>
      </c>
      <c r="U246" s="79">
        <v>9.8730745315551758</v>
      </c>
      <c r="V246" s="79">
        <v>9.4141864776611328</v>
      </c>
      <c r="W246" s="79">
        <v>8.8216638565063477</v>
      </c>
      <c r="X246" s="79">
        <v>9.1358222961425781</v>
      </c>
      <c r="Y246" s="79">
        <v>12.235803604125977</v>
      </c>
      <c r="Z246" s="79">
        <v>15.574929237365723</v>
      </c>
      <c r="AA246" s="79">
        <v>17.173418045043945</v>
      </c>
      <c r="AB246" s="79">
        <v>17.316360473632813</v>
      </c>
      <c r="AC246" s="79">
        <v>18.138820648193359</v>
      </c>
      <c r="AD246" s="79">
        <v>17.213659286499023</v>
      </c>
      <c r="AE246" s="79">
        <v>15.39625072479248</v>
      </c>
      <c r="AF246" s="79">
        <v>12.800617218017578</v>
      </c>
      <c r="AG246" s="79">
        <v>-1.8107892274856567</v>
      </c>
      <c r="AH246" s="79">
        <v>-1.9912172555923462</v>
      </c>
      <c r="AI246" s="79">
        <v>-2.1666152477264404</v>
      </c>
      <c r="AJ246" s="79">
        <v>-2.3955216407775879</v>
      </c>
      <c r="AK246" s="79">
        <v>-2.0185437202453613</v>
      </c>
      <c r="AL246" s="79">
        <v>-1.4883900880813599</v>
      </c>
      <c r="AM246" s="79">
        <v>-1.4866359233856201</v>
      </c>
      <c r="AN246" s="79">
        <v>-2.4533443450927734</v>
      </c>
      <c r="AO246" s="79">
        <v>-0.47878262400627136</v>
      </c>
      <c r="AP246" s="79">
        <v>-1.7469257116317749</v>
      </c>
      <c r="AQ246" s="79">
        <v>-0.56968039274215698</v>
      </c>
      <c r="AR246" s="79">
        <v>-0.8088533878326416</v>
      </c>
      <c r="AS246" s="79">
        <v>-0.69922816753387451</v>
      </c>
      <c r="AT246" s="79">
        <v>-0.88344448804855347</v>
      </c>
      <c r="AU246" s="79">
        <v>-0.74602323770523071</v>
      </c>
      <c r="AV246" s="79">
        <v>-5.251326784491539E-2</v>
      </c>
      <c r="AW246" s="79">
        <v>0.31299355626106262</v>
      </c>
      <c r="AX246" s="79">
        <v>-0.16504204273223877</v>
      </c>
      <c r="AY246" s="79">
        <v>-2.266836404800415</v>
      </c>
      <c r="AZ246" s="79">
        <v>-3.2887368202209473</v>
      </c>
      <c r="BA246" s="79">
        <v>-2.4538874626159668</v>
      </c>
      <c r="BB246" s="79">
        <v>-3.3136541843414307</v>
      </c>
      <c r="BC246" s="79">
        <v>-2.4470832347869873</v>
      </c>
      <c r="BD246" s="79">
        <v>-1.6649543046951294</v>
      </c>
      <c r="BE246" s="79">
        <v>-1.0666677951812744</v>
      </c>
      <c r="BF246" s="79">
        <v>-1.3121590614318848</v>
      </c>
      <c r="BG246" s="79">
        <v>-1.5049982070922852</v>
      </c>
      <c r="BH246" s="79">
        <v>-1.675145149230957</v>
      </c>
      <c r="BI246" s="79">
        <v>-1.3221721649169922</v>
      </c>
      <c r="BJ246" s="79">
        <v>-0.8212854266166687</v>
      </c>
      <c r="BK246" s="79">
        <v>-0.77011764049530029</v>
      </c>
      <c r="BL246" s="79">
        <v>-1.660685658454895</v>
      </c>
      <c r="BM246" s="79">
        <v>0.44947421550750732</v>
      </c>
      <c r="BN246" s="79">
        <v>-0.82562452554702759</v>
      </c>
      <c r="BO246" s="79">
        <v>0.21276052296161652</v>
      </c>
      <c r="BP246" s="79">
        <v>-8.9531339704990387E-2</v>
      </c>
      <c r="BQ246" s="79">
        <v>-6.0659065842628479E-2</v>
      </c>
      <c r="BR246" s="79">
        <v>-0.21745184063911438</v>
      </c>
      <c r="BS246" s="79">
        <v>-0.22764214873313904</v>
      </c>
      <c r="BT246" s="79">
        <v>0.45985177159309387</v>
      </c>
      <c r="BU246" s="79">
        <v>1.1591795682907104</v>
      </c>
      <c r="BV246" s="79">
        <v>0.75315403938293457</v>
      </c>
      <c r="BW246" s="79">
        <v>-1.1856485605239868</v>
      </c>
      <c r="BX246" s="79">
        <v>-2.1707026958465576</v>
      </c>
      <c r="BY246" s="79">
        <v>-1.4314033985137939</v>
      </c>
      <c r="BZ246" s="79">
        <v>-2.2755019664764404</v>
      </c>
      <c r="CA246" s="79">
        <v>-1.5423610210418701</v>
      </c>
      <c r="CB246" s="79">
        <v>-0.93518149852752686</v>
      </c>
      <c r="CC246" s="79">
        <v>-0.55129164457321167</v>
      </c>
      <c r="CD246" s="79">
        <v>-0.84184545278549194</v>
      </c>
      <c r="CE246" s="79">
        <v>-1.0467642545700073</v>
      </c>
      <c r="CF246" s="79">
        <v>-1.1762145757675171</v>
      </c>
      <c r="CG246" s="79">
        <v>-0.83986729383468628</v>
      </c>
      <c r="CH246" s="79">
        <v>-0.3592507541179657</v>
      </c>
      <c r="CI246" s="79">
        <v>-0.27385926246643066</v>
      </c>
      <c r="CJ246" s="79">
        <v>-1.1116927862167358</v>
      </c>
      <c r="CK246" s="79">
        <v>1.0923820734024048</v>
      </c>
      <c r="CL246" s="79">
        <v>-0.18753412365913391</v>
      </c>
      <c r="CM246" s="79">
        <v>0.7546766996383667</v>
      </c>
      <c r="CN246" s="79">
        <v>0.40866890549659729</v>
      </c>
      <c r="CO246" s="79">
        <v>0.38161194324493408</v>
      </c>
      <c r="CP246" s="79">
        <v>0.24381263554096222</v>
      </c>
      <c r="CQ246" s="79">
        <v>0.13138699531555176</v>
      </c>
      <c r="CR246" s="79">
        <v>0.81471425294876099</v>
      </c>
      <c r="CS246" s="79">
        <v>1.7452454566955566</v>
      </c>
      <c r="CT246" s="79">
        <v>1.3890938758850098</v>
      </c>
      <c r="CU246" s="79">
        <v>-0.43682125210762024</v>
      </c>
      <c r="CV246" s="79">
        <v>-1.3963557481765747</v>
      </c>
      <c r="CW246" s="79">
        <v>-0.72323399782180786</v>
      </c>
      <c r="CX246" s="79">
        <v>-1.556480884552002</v>
      </c>
      <c r="CY246" s="79">
        <v>-0.91575324535369873</v>
      </c>
      <c r="CZ246" s="79">
        <v>-0.42974308133125305</v>
      </c>
      <c r="DA246" s="79">
        <v>-3.591546043753624E-2</v>
      </c>
      <c r="DB246" s="79">
        <v>-0.37153181433677673</v>
      </c>
      <c r="DC246" s="79">
        <v>-0.58853030204772949</v>
      </c>
      <c r="DD246" s="79">
        <v>-0.67728400230407715</v>
      </c>
      <c r="DE246" s="79">
        <v>-0.35756245255470276</v>
      </c>
      <c r="DF246" s="79">
        <v>0.1027839183807373</v>
      </c>
      <c r="DG246" s="79">
        <v>0.22239910066127777</v>
      </c>
      <c r="DH246" s="79">
        <v>-0.56269985437393188</v>
      </c>
      <c r="DI246" s="79">
        <v>1.7352899312973022</v>
      </c>
      <c r="DJ246" s="79">
        <v>0.45055627822875977</v>
      </c>
      <c r="DK246" s="79">
        <v>1.2965928316116333</v>
      </c>
      <c r="DL246" s="79">
        <v>0.90686917304992676</v>
      </c>
      <c r="DM246" s="79">
        <v>0.82388293743133545</v>
      </c>
      <c r="DN246" s="79">
        <v>0.70507711172103882</v>
      </c>
      <c r="DO246" s="79">
        <v>0.49041613936424255</v>
      </c>
      <c r="DP246" s="79">
        <v>1.1695767641067505</v>
      </c>
      <c r="DQ246" s="79">
        <v>2.3313112258911133</v>
      </c>
      <c r="DR246" s="79">
        <v>2.025033712387085</v>
      </c>
      <c r="DS246" s="79">
        <v>0.31200608611106873</v>
      </c>
      <c r="DT246" s="79">
        <v>-0.62200874090194702</v>
      </c>
      <c r="DU246" s="79">
        <v>-1.5064625069499016E-2</v>
      </c>
      <c r="DV246" s="79">
        <v>-0.83745986223220825</v>
      </c>
      <c r="DW246" s="79">
        <v>-0.28914543986320496</v>
      </c>
      <c r="DX246" s="79">
        <v>7.5695350766181946E-2</v>
      </c>
      <c r="DY246" s="79">
        <v>0.70820587873458862</v>
      </c>
      <c r="DZ246" s="79">
        <v>0.30752637982368469</v>
      </c>
      <c r="EA246" s="79">
        <v>7.3086775839328766E-2</v>
      </c>
      <c r="EB246" s="79">
        <v>4.3092552572488785E-2</v>
      </c>
      <c r="EC246" s="79">
        <v>0.33880916237831116</v>
      </c>
      <c r="ED246" s="79">
        <v>0.76988857984542847</v>
      </c>
      <c r="EE246" s="79">
        <v>0.93891733884811401</v>
      </c>
      <c r="EF246" s="79">
        <v>0.22995869815349579</v>
      </c>
      <c r="EG246" s="79">
        <v>2.6635468006134033</v>
      </c>
      <c r="EH246" s="79">
        <v>1.3718575239181519</v>
      </c>
      <c r="EI246" s="79">
        <v>2.0790338516235352</v>
      </c>
      <c r="EJ246" s="79">
        <v>1.6261911392211914</v>
      </c>
      <c r="EK246" s="79">
        <v>1.4624520540237427</v>
      </c>
      <c r="EL246" s="79">
        <v>1.3710697889328003</v>
      </c>
      <c r="EM246" s="79">
        <v>1.0087971687316895</v>
      </c>
      <c r="EN246" s="79">
        <v>1.6819417476654053</v>
      </c>
      <c r="EO246" s="79">
        <v>3.177497386932373</v>
      </c>
      <c r="EP246" s="79">
        <v>2.9432299137115479</v>
      </c>
      <c r="EQ246" s="79">
        <v>1.3931938409805298</v>
      </c>
      <c r="ER246" s="79">
        <v>0.49602529406547546</v>
      </c>
      <c r="ES246" s="79">
        <v>1.0074194669723511</v>
      </c>
      <c r="ET246" s="79">
        <v>0.2006923109292984</v>
      </c>
      <c r="EU246" s="79">
        <v>0.61557668447494507</v>
      </c>
      <c r="EV246" s="79">
        <v>0.80546814203262329</v>
      </c>
      <c r="EW246" s="79">
        <v>46.381027221679688</v>
      </c>
      <c r="EX246" s="79">
        <v>44.591293334960938</v>
      </c>
      <c r="EY246" s="79">
        <v>43.571792602539063</v>
      </c>
      <c r="EZ246" s="79">
        <v>42.559032440185547</v>
      </c>
      <c r="FA246" s="79">
        <v>41.837657928466797</v>
      </c>
      <c r="FB246" s="79">
        <v>42.007694244384766</v>
      </c>
      <c r="FC246" s="79">
        <v>41.515525817871094</v>
      </c>
      <c r="FD246" s="79">
        <v>43.974899291992188</v>
      </c>
      <c r="FE246" s="79">
        <v>50.841609954833984</v>
      </c>
      <c r="FF246" s="79">
        <v>55.169765472412109</v>
      </c>
      <c r="FG246" s="79">
        <v>58.688529968261719</v>
      </c>
      <c r="FH246" s="79">
        <v>62.85699462890625</v>
      </c>
      <c r="FI246" s="79">
        <v>65.058616638183594</v>
      </c>
      <c r="FJ246" s="79">
        <v>66.254035949707031</v>
      </c>
      <c r="FK246" s="79">
        <v>66.777610778808594</v>
      </c>
      <c r="FL246" s="79">
        <v>65.3896484375</v>
      </c>
      <c r="FM246" s="79">
        <v>60.644432067871094</v>
      </c>
      <c r="FN246" s="79">
        <v>56.585178375244141</v>
      </c>
      <c r="FO246" s="79">
        <v>54.274818420410156</v>
      </c>
      <c r="FP246" s="79">
        <v>52.088493347167969</v>
      </c>
      <c r="FQ246" s="79">
        <v>50.486728668212891</v>
      </c>
      <c r="FR246" s="79">
        <v>48.987766265869141</v>
      </c>
      <c r="FS246" s="79">
        <v>47.562725067138672</v>
      </c>
      <c r="FT246" s="79">
        <v>46.441230773925781</v>
      </c>
      <c r="FU246" s="79">
        <v>0.3605787456035614</v>
      </c>
      <c r="FV246" s="79">
        <v>0.62094813585281372</v>
      </c>
      <c r="FW246" s="79">
        <v>0.37598118185997009</v>
      </c>
      <c r="FX246" s="79">
        <v>490</v>
      </c>
      <c r="FY246" s="79">
        <v>1</v>
      </c>
      <c r="FZ246" s="41"/>
      <c r="GA246" s="34"/>
      <c r="GB246" s="34"/>
    </row>
    <row r="247" spans="1:184" x14ac:dyDescent="0.25">
      <c r="A247" t="s">
        <v>186</v>
      </c>
      <c r="B247" t="s">
        <v>236</v>
      </c>
      <c r="C247" t="s">
        <v>2</v>
      </c>
      <c r="D247" t="s">
        <v>203</v>
      </c>
      <c r="E247" t="s">
        <v>242</v>
      </c>
      <c r="F247" t="s">
        <v>178</v>
      </c>
      <c r="G247" t="s">
        <v>1</v>
      </c>
      <c r="H247" s="79">
        <v>17009</v>
      </c>
      <c r="I247" s="79">
        <v>7.0781970024108887</v>
      </c>
      <c r="J247" s="79">
        <v>6.0533065795898438</v>
      </c>
      <c r="K247" s="79">
        <v>5.7030220031738281</v>
      </c>
      <c r="L247" s="79">
        <v>5.7777018547058105</v>
      </c>
      <c r="M247" s="79">
        <v>6.0271039009094238</v>
      </c>
      <c r="N247" s="79">
        <v>6.5730924606323242</v>
      </c>
      <c r="O247" s="79">
        <v>7.9182863235473633</v>
      </c>
      <c r="P247" s="79">
        <v>9.990570068359375</v>
      </c>
      <c r="Q247" s="79">
        <v>8.6088695526123047</v>
      </c>
      <c r="R247" s="79">
        <v>7.1881117820739746</v>
      </c>
      <c r="S247" s="79">
        <v>6.3512649536132813</v>
      </c>
      <c r="T247" s="79">
        <v>5.9635863304138184</v>
      </c>
      <c r="U247" s="79">
        <v>5.9897022247314453</v>
      </c>
      <c r="V247" s="79">
        <v>6.0722532272338867</v>
      </c>
      <c r="W247" s="79">
        <v>5.6247692108154297</v>
      </c>
      <c r="X247" s="79">
        <v>5.9202413558959961</v>
      </c>
      <c r="Y247" s="79">
        <v>7.6698541641235352</v>
      </c>
      <c r="Z247" s="79">
        <v>9.4343376159667969</v>
      </c>
      <c r="AA247" s="79">
        <v>11.136123657226563</v>
      </c>
      <c r="AB247" s="79">
        <v>11.590165138244629</v>
      </c>
      <c r="AC247" s="79">
        <v>12.916014671325684</v>
      </c>
      <c r="AD247" s="79">
        <v>11.672273635864258</v>
      </c>
      <c r="AE247" s="79">
        <v>9.9489841461181641</v>
      </c>
      <c r="AF247" s="79">
        <v>8.6012783050537109</v>
      </c>
      <c r="AG247" s="79">
        <v>-1.7407013177871704</v>
      </c>
      <c r="AH247" s="79">
        <v>-1.9484502077102661</v>
      </c>
      <c r="AI247" s="79">
        <v>-2.0561964511871338</v>
      </c>
      <c r="AJ247" s="79">
        <v>-2.1452674865722656</v>
      </c>
      <c r="AK247" s="79">
        <v>-1.7731530666351318</v>
      </c>
      <c r="AL247" s="79">
        <v>-1.5036218166351318</v>
      </c>
      <c r="AM247" s="79">
        <v>-1.0084284543991089</v>
      </c>
      <c r="AN247" s="79">
        <v>-0.71751153469085693</v>
      </c>
      <c r="AO247" s="79">
        <v>-0.61549526453018188</v>
      </c>
      <c r="AP247" s="79">
        <v>-1.399549126625061</v>
      </c>
      <c r="AQ247" s="79">
        <v>-0.72369426488876343</v>
      </c>
      <c r="AR247" s="79">
        <v>-0.70326203107833862</v>
      </c>
      <c r="AS247" s="79">
        <v>-0.85957074165344238</v>
      </c>
      <c r="AT247" s="79">
        <v>-0.17040686309337616</v>
      </c>
      <c r="AU247" s="79">
        <v>-0.20971231162548065</v>
      </c>
      <c r="AV247" s="79">
        <v>0.15466897189617157</v>
      </c>
      <c r="AW247" s="79">
        <v>0.23982882499694824</v>
      </c>
      <c r="AX247" s="79">
        <v>-0.39346188306808472</v>
      </c>
      <c r="AY247" s="79">
        <v>-1.8351973295211792</v>
      </c>
      <c r="AZ247" s="79">
        <v>-2.1867084503173828</v>
      </c>
      <c r="BA247" s="79">
        <v>-1.2887430191040039</v>
      </c>
      <c r="BB247" s="79">
        <v>-2.5960416793823242</v>
      </c>
      <c r="BC247" s="79">
        <v>-2.0226466655731201</v>
      </c>
      <c r="BD247" s="79">
        <v>-1.736719012260437</v>
      </c>
      <c r="BE247" s="79">
        <v>-1.1595554351806641</v>
      </c>
      <c r="BF247" s="79">
        <v>-1.4097691774368286</v>
      </c>
      <c r="BG247" s="79">
        <v>-1.5046641826629639</v>
      </c>
      <c r="BH247" s="79">
        <v>-1.5123167037963867</v>
      </c>
      <c r="BI247" s="79">
        <v>-1.1630040407180786</v>
      </c>
      <c r="BJ247" s="79">
        <v>-0.9825214147567749</v>
      </c>
      <c r="BK247" s="79">
        <v>-0.45645558834075928</v>
      </c>
      <c r="BL247" s="79">
        <v>-0.20601584017276764</v>
      </c>
      <c r="BM247" s="79">
        <v>-4.9109350889921188E-2</v>
      </c>
      <c r="BN247" s="79">
        <v>-0.75021421909332275</v>
      </c>
      <c r="BO247" s="79">
        <v>-0.27573937177658081</v>
      </c>
      <c r="BP247" s="79">
        <v>-0.30451950430870056</v>
      </c>
      <c r="BQ247" s="79">
        <v>-0.43102297186851501</v>
      </c>
      <c r="BR247" s="79">
        <v>0.24222461879253387</v>
      </c>
      <c r="BS247" s="79">
        <v>0.16735824942588806</v>
      </c>
      <c r="BT247" s="79">
        <v>0.49555045366287231</v>
      </c>
      <c r="BU247" s="79">
        <v>0.82765656709671021</v>
      </c>
      <c r="BV247" s="79">
        <v>0.21308784186840057</v>
      </c>
      <c r="BW247" s="79">
        <v>-1.1078799962997437</v>
      </c>
      <c r="BX247" s="79">
        <v>-1.4816474914550781</v>
      </c>
      <c r="BY247" s="79">
        <v>-0.49182519316673279</v>
      </c>
      <c r="BZ247" s="79">
        <v>-1.8062210083007813</v>
      </c>
      <c r="CA247" s="79">
        <v>-1.4377155303955078</v>
      </c>
      <c r="CB247" s="79">
        <v>-1.150059700012207</v>
      </c>
      <c r="CC247" s="79">
        <v>-0.75705552101135254</v>
      </c>
      <c r="CD247" s="79">
        <v>-1.0366804599761963</v>
      </c>
      <c r="CE247" s="79">
        <v>-1.1226745843887329</v>
      </c>
      <c r="CF247" s="79">
        <v>-1.0739368200302124</v>
      </c>
      <c r="CG247" s="79">
        <v>-0.74041658639907837</v>
      </c>
      <c r="CH247" s="79">
        <v>-0.62160879373550415</v>
      </c>
      <c r="CI247" s="79">
        <v>-7.416091114282608E-2</v>
      </c>
      <c r="CJ247" s="79">
        <v>0.14824451506137848</v>
      </c>
      <c r="CK247" s="79">
        <v>0.34316781163215637</v>
      </c>
      <c r="CL247" s="79">
        <v>-0.30048683285713196</v>
      </c>
      <c r="CM247" s="79">
        <v>3.4512825310230255E-2</v>
      </c>
      <c r="CN247" s="79">
        <v>-2.8351638466119766E-2</v>
      </c>
      <c r="CO247" s="79">
        <v>-0.13421206176280975</v>
      </c>
      <c r="CP247" s="79">
        <v>0.52801191806793213</v>
      </c>
      <c r="CQ247" s="79">
        <v>0.42851617932319641</v>
      </c>
      <c r="CR247" s="79">
        <v>0.7316439151763916</v>
      </c>
      <c r="CS247" s="79">
        <v>1.2347842454910278</v>
      </c>
      <c r="CT247" s="79">
        <v>0.6331823468208313</v>
      </c>
      <c r="CU247" s="79">
        <v>-0.60414218902587891</v>
      </c>
      <c r="CV247" s="79">
        <v>-0.99332445859909058</v>
      </c>
      <c r="CW247" s="79">
        <v>6.0117684304714203E-2</v>
      </c>
      <c r="CX247" s="79">
        <v>-1.2591936588287354</v>
      </c>
      <c r="CY247" s="79">
        <v>-1.0325939655303955</v>
      </c>
      <c r="CZ247" s="79">
        <v>-0.74374121427536011</v>
      </c>
      <c r="DA247" s="79">
        <v>-0.3545556366443634</v>
      </c>
      <c r="DB247" s="79">
        <v>-0.66359168291091919</v>
      </c>
      <c r="DC247" s="79">
        <v>-0.74068498611450195</v>
      </c>
      <c r="DD247" s="79">
        <v>-0.63555699586868286</v>
      </c>
      <c r="DE247" s="79">
        <v>-0.31782916188240051</v>
      </c>
      <c r="DF247" s="79">
        <v>-0.26069620251655579</v>
      </c>
      <c r="DG247" s="79">
        <v>0.30813378095626831</v>
      </c>
      <c r="DH247" s="79">
        <v>0.50250488519668579</v>
      </c>
      <c r="DI247" s="79">
        <v>0.73544496297836304</v>
      </c>
      <c r="DJ247" s="79">
        <v>0.14924053847789764</v>
      </c>
      <c r="DK247" s="79">
        <v>0.34476503729820251</v>
      </c>
      <c r="DL247" s="79">
        <v>0.24781623482704163</v>
      </c>
      <c r="DM247" s="79">
        <v>0.16259883344173431</v>
      </c>
      <c r="DN247" s="79">
        <v>0.81379920244216919</v>
      </c>
      <c r="DO247" s="79">
        <v>0.68967407941818237</v>
      </c>
      <c r="DP247" s="79">
        <v>0.96773737668991089</v>
      </c>
      <c r="DQ247" s="79">
        <v>1.6419119834899902</v>
      </c>
      <c r="DR247" s="79">
        <v>1.0532768964767456</v>
      </c>
      <c r="DS247" s="79">
        <v>-0.10040441900491714</v>
      </c>
      <c r="DT247" s="79">
        <v>-0.50500136613845825</v>
      </c>
      <c r="DU247" s="79">
        <v>0.612060546875</v>
      </c>
      <c r="DV247" s="79">
        <v>-0.71216630935668945</v>
      </c>
      <c r="DW247" s="79">
        <v>-0.6274724006652832</v>
      </c>
      <c r="DX247" s="79">
        <v>-0.33742275834083557</v>
      </c>
      <c r="DY247" s="79">
        <v>0.22659024596214294</v>
      </c>
      <c r="DZ247" s="79">
        <v>-0.12491076439619064</v>
      </c>
      <c r="EA247" s="79">
        <v>-0.18915271759033203</v>
      </c>
      <c r="EB247" s="79">
        <v>-2.6060857344418764E-3</v>
      </c>
      <c r="EC247" s="79">
        <v>0.29231992363929749</v>
      </c>
      <c r="ED247" s="79">
        <v>0.26040425896644592</v>
      </c>
      <c r="EE247" s="79">
        <v>0.86010658740997314</v>
      </c>
      <c r="EF247" s="79">
        <v>1.0140005350112915</v>
      </c>
      <c r="EG247" s="79">
        <v>1.3018308877944946</v>
      </c>
      <c r="EH247" s="79">
        <v>0.79857546091079712</v>
      </c>
      <c r="EI247" s="79">
        <v>0.79271996021270752</v>
      </c>
      <c r="EJ247" s="79">
        <v>0.64655876159667969</v>
      </c>
      <c r="EK247" s="79">
        <v>0.59114664793014526</v>
      </c>
      <c r="EL247" s="79">
        <v>1.2264306545257568</v>
      </c>
      <c r="EM247" s="79">
        <v>1.0667446851730347</v>
      </c>
      <c r="EN247" s="79">
        <v>1.3086189031600952</v>
      </c>
      <c r="EO247" s="79">
        <v>2.2297396659851074</v>
      </c>
      <c r="EP247" s="79">
        <v>1.6598266363143921</v>
      </c>
      <c r="EQ247" s="79">
        <v>0.62691289186477661</v>
      </c>
      <c r="ER247" s="79">
        <v>0.20005956292152405</v>
      </c>
      <c r="ES247" s="79">
        <v>1.4089784622192383</v>
      </c>
      <c r="ET247" s="79">
        <v>7.7654309570789337E-2</v>
      </c>
      <c r="EU247" s="79">
        <v>-4.2541153728961945E-2</v>
      </c>
      <c r="EV247" s="79">
        <v>0.24923655390739441</v>
      </c>
      <c r="EW247" s="79">
        <v>48.171268463134766</v>
      </c>
      <c r="EX247" s="79">
        <v>46.124958038330078</v>
      </c>
      <c r="EY247" s="79">
        <v>45.2633056640625</v>
      </c>
      <c r="EZ247" s="79">
        <v>44.26385498046875</v>
      </c>
      <c r="FA247" s="79">
        <v>43.525150299072266</v>
      </c>
      <c r="FB247" s="79">
        <v>43.723560333251953</v>
      </c>
      <c r="FC247" s="79">
        <v>43.840679168701172</v>
      </c>
      <c r="FD247" s="79">
        <v>46.8876953125</v>
      </c>
      <c r="FE247" s="79">
        <v>53.790699005126953</v>
      </c>
      <c r="FF247" s="79">
        <v>57.255771636962891</v>
      </c>
      <c r="FG247" s="79">
        <v>59.714508056640625</v>
      </c>
      <c r="FH247" s="79">
        <v>62.769309997558594</v>
      </c>
      <c r="FI247" s="79">
        <v>65.162925720214844</v>
      </c>
      <c r="FJ247" s="79">
        <v>66.77001953125</v>
      </c>
      <c r="FK247" s="79">
        <v>66.943084716796875</v>
      </c>
      <c r="FL247" s="79">
        <v>66.157272338867188</v>
      </c>
      <c r="FM247" s="79">
        <v>61.875576019287109</v>
      </c>
      <c r="FN247" s="79">
        <v>57.859153747558594</v>
      </c>
      <c r="FO247" s="79">
        <v>55.955295562744141</v>
      </c>
      <c r="FP247" s="79">
        <v>54.142818450927734</v>
      </c>
      <c r="FQ247" s="79">
        <v>52.363574981689453</v>
      </c>
      <c r="FR247" s="79">
        <v>50.953227996826172</v>
      </c>
      <c r="FS247" s="79">
        <v>49.326789855957031</v>
      </c>
      <c r="FT247" s="79">
        <v>48.13067626953125</v>
      </c>
      <c r="FU247" s="79">
        <v>0.26255914568901062</v>
      </c>
      <c r="FV247" s="79">
        <v>0.39113503694534302</v>
      </c>
      <c r="FW247" s="79">
        <v>0.28382939100265503</v>
      </c>
      <c r="FX247" s="79">
        <v>401</v>
      </c>
      <c r="FY247" s="79">
        <v>1</v>
      </c>
      <c r="FZ247" s="41"/>
      <c r="GA247" s="34"/>
      <c r="GB247" s="34"/>
    </row>
    <row r="248" spans="1:184" x14ac:dyDescent="0.25">
      <c r="A248" t="s">
        <v>186</v>
      </c>
      <c r="B248" t="s">
        <v>236</v>
      </c>
      <c r="C248" t="s">
        <v>2</v>
      </c>
      <c r="D248" t="s">
        <v>203</v>
      </c>
      <c r="E248" t="s">
        <v>242</v>
      </c>
      <c r="F248" t="s">
        <v>179</v>
      </c>
      <c r="G248" t="s">
        <v>1</v>
      </c>
      <c r="H248" s="79">
        <v>820</v>
      </c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E248" s="79"/>
      <c r="BF248" s="79"/>
      <c r="BG248" s="79"/>
      <c r="BH248" s="79"/>
      <c r="BI248" s="79"/>
      <c r="BJ248" s="79"/>
      <c r="BK248" s="79"/>
      <c r="BL248" s="79"/>
      <c r="BM248" s="79"/>
      <c r="BN248" s="79"/>
      <c r="BO248" s="79"/>
      <c r="BP248" s="79"/>
      <c r="BQ248" s="79"/>
      <c r="BR248" s="79"/>
      <c r="BS248" s="79"/>
      <c r="BT248" s="79"/>
      <c r="BU248" s="79"/>
      <c r="BV248" s="79"/>
      <c r="BW248" s="79"/>
      <c r="BX248" s="79"/>
      <c r="BY248" s="79"/>
      <c r="BZ248" s="79"/>
      <c r="CA248" s="79"/>
      <c r="CB248" s="79"/>
      <c r="CC248" s="79"/>
      <c r="CD248" s="79"/>
      <c r="CE248" s="79"/>
      <c r="CF248" s="79"/>
      <c r="CG248" s="79"/>
      <c r="CH248" s="79"/>
      <c r="CI248" s="79"/>
      <c r="CJ248" s="79"/>
      <c r="CK248" s="79"/>
      <c r="CL248" s="79"/>
      <c r="CM248" s="79"/>
      <c r="CN248" s="79"/>
      <c r="CO248" s="79"/>
      <c r="CP248" s="79"/>
      <c r="CQ248" s="79"/>
      <c r="CR248" s="79"/>
      <c r="CS248" s="79"/>
      <c r="CT248" s="79"/>
      <c r="CU248" s="79"/>
      <c r="CV248" s="79"/>
      <c r="CW248" s="79"/>
      <c r="CX248" s="79"/>
      <c r="CY248" s="79"/>
      <c r="CZ248" s="79"/>
      <c r="DA248" s="79"/>
      <c r="DB248" s="79"/>
      <c r="DC248" s="79"/>
      <c r="DD248" s="79"/>
      <c r="DE248" s="79"/>
      <c r="DF248" s="79"/>
      <c r="DG248" s="79"/>
      <c r="DH248" s="79"/>
      <c r="DI248" s="79"/>
      <c r="DJ248" s="79"/>
      <c r="DK248" s="79"/>
      <c r="DL248" s="79"/>
      <c r="DM248" s="79"/>
      <c r="DN248" s="79"/>
      <c r="DO248" s="79"/>
      <c r="DP248" s="79"/>
      <c r="DQ248" s="79"/>
      <c r="DR248" s="79"/>
      <c r="DS248" s="79"/>
      <c r="DT248" s="79"/>
      <c r="DU248" s="79"/>
      <c r="DV248" s="79"/>
      <c r="DW248" s="79"/>
      <c r="DX248" s="79"/>
      <c r="DY248" s="79"/>
      <c r="DZ248" s="79"/>
      <c r="EA248" s="79"/>
      <c r="EB248" s="79"/>
      <c r="EC248" s="79"/>
      <c r="ED248" s="79"/>
      <c r="EE248" s="79"/>
      <c r="EF248" s="79"/>
      <c r="EG248" s="79"/>
      <c r="EH248" s="79"/>
      <c r="EI248" s="79"/>
      <c r="EJ248" s="79"/>
      <c r="EK248" s="79"/>
      <c r="EL248" s="79"/>
      <c r="EM248" s="79"/>
      <c r="EN248" s="79"/>
      <c r="EO248" s="79"/>
      <c r="EP248" s="79"/>
      <c r="EQ248" s="79"/>
      <c r="ER248" s="79"/>
      <c r="ES248" s="79"/>
      <c r="ET248" s="79"/>
      <c r="EU248" s="79"/>
      <c r="EV248" s="79"/>
      <c r="EW248" s="79"/>
      <c r="EX248" s="79"/>
      <c r="EY248" s="79"/>
      <c r="EZ248" s="79"/>
      <c r="FA248" s="79"/>
      <c r="FB248" s="79"/>
      <c r="FC248" s="79"/>
      <c r="FD248" s="79"/>
      <c r="FE248" s="79"/>
      <c r="FF248" s="79"/>
      <c r="FG248" s="79"/>
      <c r="FH248" s="79"/>
      <c r="FI248" s="79"/>
      <c r="FJ248" s="79"/>
      <c r="FK248" s="79"/>
      <c r="FL248" s="79"/>
      <c r="FM248" s="79"/>
      <c r="FN248" s="79"/>
      <c r="FO248" s="79"/>
      <c r="FP248" s="79"/>
      <c r="FQ248" s="79"/>
      <c r="FR248" s="79"/>
      <c r="FS248" s="79"/>
      <c r="FT248" s="79"/>
      <c r="FU248" s="79"/>
      <c r="FV248" s="79"/>
      <c r="FW248" s="79"/>
      <c r="FX248" s="79">
        <v>4</v>
      </c>
      <c r="FY248" s="79">
        <v>0</v>
      </c>
      <c r="FZ248" s="41"/>
      <c r="GA248" s="34"/>
      <c r="GB248" s="34"/>
    </row>
    <row r="249" spans="1:184" x14ac:dyDescent="0.25">
      <c r="A249" t="s">
        <v>186</v>
      </c>
      <c r="B249" t="s">
        <v>236</v>
      </c>
      <c r="C249" t="s">
        <v>2</v>
      </c>
      <c r="D249" t="s">
        <v>203</v>
      </c>
      <c r="E249" t="s">
        <v>242</v>
      </c>
      <c r="F249" t="s">
        <v>180</v>
      </c>
      <c r="G249" t="s">
        <v>1</v>
      </c>
      <c r="H249" s="79">
        <v>429</v>
      </c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E249" s="79"/>
      <c r="BF249" s="79"/>
      <c r="BG249" s="79"/>
      <c r="BH249" s="79"/>
      <c r="BI249" s="79"/>
      <c r="BJ249" s="79"/>
      <c r="BK249" s="79"/>
      <c r="BL249" s="79"/>
      <c r="BM249" s="79"/>
      <c r="BN249" s="79"/>
      <c r="BO249" s="79"/>
      <c r="BP249" s="79"/>
      <c r="BQ249" s="79"/>
      <c r="BR249" s="79"/>
      <c r="BS249" s="79"/>
      <c r="BT249" s="79"/>
      <c r="BU249" s="79"/>
      <c r="BV249" s="79"/>
      <c r="BW249" s="79"/>
      <c r="BX249" s="79"/>
      <c r="BY249" s="79"/>
      <c r="BZ249" s="79"/>
      <c r="CA249" s="79"/>
      <c r="CB249" s="79"/>
      <c r="CC249" s="79"/>
      <c r="CD249" s="79"/>
      <c r="CE249" s="79"/>
      <c r="CF249" s="79"/>
      <c r="CG249" s="79"/>
      <c r="CH249" s="79"/>
      <c r="CI249" s="79"/>
      <c r="CJ249" s="79"/>
      <c r="CK249" s="79"/>
      <c r="CL249" s="79"/>
      <c r="CM249" s="79"/>
      <c r="CN249" s="79"/>
      <c r="CO249" s="79"/>
      <c r="CP249" s="79"/>
      <c r="CQ249" s="79"/>
      <c r="CR249" s="79"/>
      <c r="CS249" s="79"/>
      <c r="CT249" s="79"/>
      <c r="CU249" s="79"/>
      <c r="CV249" s="79"/>
      <c r="CW249" s="79"/>
      <c r="CX249" s="79"/>
      <c r="CY249" s="79"/>
      <c r="CZ249" s="79"/>
      <c r="DA249" s="79"/>
      <c r="DB249" s="79"/>
      <c r="DC249" s="79"/>
      <c r="DD249" s="79"/>
      <c r="DE249" s="79"/>
      <c r="DF249" s="79"/>
      <c r="DG249" s="79"/>
      <c r="DH249" s="79"/>
      <c r="DI249" s="79"/>
      <c r="DJ249" s="79"/>
      <c r="DK249" s="79"/>
      <c r="DL249" s="79"/>
      <c r="DM249" s="79"/>
      <c r="DN249" s="79"/>
      <c r="DO249" s="79"/>
      <c r="DP249" s="79"/>
      <c r="DQ249" s="79"/>
      <c r="DR249" s="79"/>
      <c r="DS249" s="79"/>
      <c r="DT249" s="79"/>
      <c r="DU249" s="79"/>
      <c r="DV249" s="79"/>
      <c r="DW249" s="79"/>
      <c r="DX249" s="79"/>
      <c r="DY249" s="79"/>
      <c r="DZ249" s="79"/>
      <c r="EA249" s="79"/>
      <c r="EB249" s="79"/>
      <c r="EC249" s="79"/>
      <c r="ED249" s="79"/>
      <c r="EE249" s="79"/>
      <c r="EF249" s="79"/>
      <c r="EG249" s="79"/>
      <c r="EH249" s="79"/>
      <c r="EI249" s="79"/>
      <c r="EJ249" s="79"/>
      <c r="EK249" s="79"/>
      <c r="EL249" s="79"/>
      <c r="EM249" s="79"/>
      <c r="EN249" s="79"/>
      <c r="EO249" s="79"/>
      <c r="EP249" s="79"/>
      <c r="EQ249" s="79"/>
      <c r="ER249" s="79"/>
      <c r="ES249" s="79"/>
      <c r="ET249" s="79"/>
      <c r="EU249" s="79"/>
      <c r="EV249" s="79"/>
      <c r="EW249" s="79"/>
      <c r="EX249" s="79"/>
      <c r="EY249" s="79"/>
      <c r="EZ249" s="79"/>
      <c r="FA249" s="79"/>
      <c r="FB249" s="79"/>
      <c r="FC249" s="79"/>
      <c r="FD249" s="79"/>
      <c r="FE249" s="79"/>
      <c r="FF249" s="79"/>
      <c r="FG249" s="79"/>
      <c r="FH249" s="79"/>
      <c r="FI249" s="79"/>
      <c r="FJ249" s="79"/>
      <c r="FK249" s="79"/>
      <c r="FL249" s="79"/>
      <c r="FM249" s="79"/>
      <c r="FN249" s="79"/>
      <c r="FO249" s="79"/>
      <c r="FP249" s="79"/>
      <c r="FQ249" s="79"/>
      <c r="FR249" s="79"/>
      <c r="FS249" s="79"/>
      <c r="FT249" s="79"/>
      <c r="FU249" s="79"/>
      <c r="FV249" s="79"/>
      <c r="FW249" s="79"/>
      <c r="FX249" s="79">
        <v>11</v>
      </c>
      <c r="FY249" s="79">
        <v>0</v>
      </c>
      <c r="FZ249" s="41"/>
      <c r="GA249" s="34"/>
      <c r="GB249" s="34"/>
    </row>
    <row r="250" spans="1:184" x14ac:dyDescent="0.25">
      <c r="A250" t="s">
        <v>186</v>
      </c>
      <c r="B250" t="s">
        <v>236</v>
      </c>
      <c r="C250" t="s">
        <v>2</v>
      </c>
      <c r="D250" t="s">
        <v>203</v>
      </c>
      <c r="E250" t="s">
        <v>242</v>
      </c>
      <c r="F250" t="s">
        <v>181</v>
      </c>
      <c r="G250" t="s">
        <v>1</v>
      </c>
      <c r="H250" s="79">
        <v>193</v>
      </c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E250" s="79"/>
      <c r="BF250" s="79"/>
      <c r="BG250" s="79"/>
      <c r="BH250" s="79"/>
      <c r="BI250" s="79"/>
      <c r="BJ250" s="79"/>
      <c r="BK250" s="79"/>
      <c r="BL250" s="79"/>
      <c r="BM250" s="79"/>
      <c r="BN250" s="79"/>
      <c r="BO250" s="79"/>
      <c r="BP250" s="79"/>
      <c r="BQ250" s="79"/>
      <c r="BR250" s="79"/>
      <c r="BS250" s="79"/>
      <c r="BT250" s="79"/>
      <c r="BU250" s="79"/>
      <c r="BV250" s="79"/>
      <c r="BW250" s="79"/>
      <c r="BX250" s="79"/>
      <c r="BY250" s="79"/>
      <c r="BZ250" s="79"/>
      <c r="CA250" s="79"/>
      <c r="CB250" s="79"/>
      <c r="CC250" s="79"/>
      <c r="CD250" s="79"/>
      <c r="CE250" s="79"/>
      <c r="CF250" s="79"/>
      <c r="CG250" s="79"/>
      <c r="CH250" s="79"/>
      <c r="CI250" s="79"/>
      <c r="CJ250" s="79"/>
      <c r="CK250" s="79"/>
      <c r="CL250" s="79"/>
      <c r="CM250" s="79"/>
      <c r="CN250" s="79"/>
      <c r="CO250" s="79"/>
      <c r="CP250" s="79"/>
      <c r="CQ250" s="79"/>
      <c r="CR250" s="79"/>
      <c r="CS250" s="79"/>
      <c r="CT250" s="79"/>
      <c r="CU250" s="79"/>
      <c r="CV250" s="79"/>
      <c r="CW250" s="79"/>
      <c r="CX250" s="79"/>
      <c r="CY250" s="79"/>
      <c r="CZ250" s="79"/>
      <c r="DA250" s="79"/>
      <c r="DB250" s="79"/>
      <c r="DC250" s="79"/>
      <c r="DD250" s="79"/>
      <c r="DE250" s="79"/>
      <c r="DF250" s="79"/>
      <c r="DG250" s="79"/>
      <c r="DH250" s="79"/>
      <c r="DI250" s="79"/>
      <c r="DJ250" s="79"/>
      <c r="DK250" s="79"/>
      <c r="DL250" s="79"/>
      <c r="DM250" s="79"/>
      <c r="DN250" s="79"/>
      <c r="DO250" s="79"/>
      <c r="DP250" s="79"/>
      <c r="DQ250" s="79"/>
      <c r="DR250" s="79"/>
      <c r="DS250" s="79"/>
      <c r="DT250" s="79"/>
      <c r="DU250" s="79"/>
      <c r="DV250" s="79"/>
      <c r="DW250" s="79"/>
      <c r="DX250" s="79"/>
      <c r="DY250" s="79"/>
      <c r="DZ250" s="79"/>
      <c r="EA250" s="79"/>
      <c r="EB250" s="79"/>
      <c r="EC250" s="79"/>
      <c r="ED250" s="79"/>
      <c r="EE250" s="79"/>
      <c r="EF250" s="79"/>
      <c r="EG250" s="79"/>
      <c r="EH250" s="79"/>
      <c r="EI250" s="79"/>
      <c r="EJ250" s="79"/>
      <c r="EK250" s="79"/>
      <c r="EL250" s="79"/>
      <c r="EM250" s="79"/>
      <c r="EN250" s="79"/>
      <c r="EO250" s="79"/>
      <c r="EP250" s="79"/>
      <c r="EQ250" s="79"/>
      <c r="ER250" s="79"/>
      <c r="ES250" s="79"/>
      <c r="ET250" s="79"/>
      <c r="EU250" s="79"/>
      <c r="EV250" s="79"/>
      <c r="EW250" s="79"/>
      <c r="EX250" s="79"/>
      <c r="EY250" s="79"/>
      <c r="EZ250" s="79"/>
      <c r="FA250" s="79"/>
      <c r="FB250" s="79"/>
      <c r="FC250" s="79"/>
      <c r="FD250" s="79"/>
      <c r="FE250" s="79"/>
      <c r="FF250" s="79"/>
      <c r="FG250" s="79"/>
      <c r="FH250" s="79"/>
      <c r="FI250" s="79"/>
      <c r="FJ250" s="79"/>
      <c r="FK250" s="79"/>
      <c r="FL250" s="79"/>
      <c r="FM250" s="79"/>
      <c r="FN250" s="79"/>
      <c r="FO250" s="79"/>
      <c r="FP250" s="79"/>
      <c r="FQ250" s="79"/>
      <c r="FR250" s="79"/>
      <c r="FS250" s="79"/>
      <c r="FT250" s="79"/>
      <c r="FU250" s="79"/>
      <c r="FV250" s="79"/>
      <c r="FW250" s="79"/>
      <c r="FX250" s="79">
        <v>0</v>
      </c>
      <c r="FY250" s="79">
        <v>0</v>
      </c>
      <c r="FZ250" s="41"/>
      <c r="GA250" s="34"/>
      <c r="GB250" s="34"/>
    </row>
    <row r="251" spans="1:184" x14ac:dyDescent="0.25">
      <c r="A251" t="s">
        <v>186</v>
      </c>
      <c r="B251" t="s">
        <v>236</v>
      </c>
      <c r="C251" t="s">
        <v>2</v>
      </c>
      <c r="D251" t="s">
        <v>203</v>
      </c>
      <c r="E251" t="s">
        <v>242</v>
      </c>
      <c r="F251" t="s">
        <v>182</v>
      </c>
      <c r="G251" t="s">
        <v>1</v>
      </c>
      <c r="H251" s="79">
        <v>2006</v>
      </c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E251" s="79"/>
      <c r="BF251" s="79"/>
      <c r="BG251" s="79"/>
      <c r="BH251" s="79"/>
      <c r="BI251" s="79"/>
      <c r="BJ251" s="79"/>
      <c r="BK251" s="79"/>
      <c r="BL251" s="79"/>
      <c r="BM251" s="79"/>
      <c r="BN251" s="79"/>
      <c r="BO251" s="79"/>
      <c r="BP251" s="79"/>
      <c r="BQ251" s="79"/>
      <c r="BR251" s="79"/>
      <c r="BS251" s="79"/>
      <c r="BT251" s="79"/>
      <c r="BU251" s="79"/>
      <c r="BV251" s="79"/>
      <c r="BW251" s="79"/>
      <c r="BX251" s="79"/>
      <c r="BY251" s="79"/>
      <c r="BZ251" s="79"/>
      <c r="CA251" s="79"/>
      <c r="CB251" s="79"/>
      <c r="CC251" s="79"/>
      <c r="CD251" s="79"/>
      <c r="CE251" s="79"/>
      <c r="CF251" s="79"/>
      <c r="CG251" s="79"/>
      <c r="CH251" s="79"/>
      <c r="CI251" s="79"/>
      <c r="CJ251" s="79"/>
      <c r="CK251" s="79"/>
      <c r="CL251" s="79"/>
      <c r="CM251" s="79"/>
      <c r="CN251" s="79"/>
      <c r="CO251" s="79"/>
      <c r="CP251" s="79"/>
      <c r="CQ251" s="79"/>
      <c r="CR251" s="79"/>
      <c r="CS251" s="79"/>
      <c r="CT251" s="79"/>
      <c r="CU251" s="79"/>
      <c r="CV251" s="79"/>
      <c r="CW251" s="79"/>
      <c r="CX251" s="79"/>
      <c r="CY251" s="79"/>
      <c r="CZ251" s="79"/>
      <c r="DA251" s="79"/>
      <c r="DB251" s="79"/>
      <c r="DC251" s="79"/>
      <c r="DD251" s="79"/>
      <c r="DE251" s="79"/>
      <c r="DF251" s="79"/>
      <c r="DG251" s="79"/>
      <c r="DH251" s="79"/>
      <c r="DI251" s="79"/>
      <c r="DJ251" s="79"/>
      <c r="DK251" s="79"/>
      <c r="DL251" s="79"/>
      <c r="DM251" s="79"/>
      <c r="DN251" s="79"/>
      <c r="DO251" s="79"/>
      <c r="DP251" s="79"/>
      <c r="DQ251" s="79"/>
      <c r="DR251" s="79"/>
      <c r="DS251" s="79"/>
      <c r="DT251" s="79"/>
      <c r="DU251" s="79"/>
      <c r="DV251" s="79"/>
      <c r="DW251" s="79"/>
      <c r="DX251" s="79"/>
      <c r="DY251" s="79"/>
      <c r="DZ251" s="79"/>
      <c r="EA251" s="79"/>
      <c r="EB251" s="79"/>
      <c r="EC251" s="79"/>
      <c r="ED251" s="79"/>
      <c r="EE251" s="79"/>
      <c r="EF251" s="79"/>
      <c r="EG251" s="79"/>
      <c r="EH251" s="79"/>
      <c r="EI251" s="79"/>
      <c r="EJ251" s="79"/>
      <c r="EK251" s="79"/>
      <c r="EL251" s="79"/>
      <c r="EM251" s="79"/>
      <c r="EN251" s="79"/>
      <c r="EO251" s="79"/>
      <c r="EP251" s="79"/>
      <c r="EQ251" s="79"/>
      <c r="ER251" s="79"/>
      <c r="ES251" s="79"/>
      <c r="ET251" s="79"/>
      <c r="EU251" s="79"/>
      <c r="EV251" s="79"/>
      <c r="EW251" s="79"/>
      <c r="EX251" s="79"/>
      <c r="EY251" s="79"/>
      <c r="EZ251" s="79"/>
      <c r="FA251" s="79"/>
      <c r="FB251" s="79"/>
      <c r="FC251" s="79"/>
      <c r="FD251" s="79"/>
      <c r="FE251" s="79"/>
      <c r="FF251" s="79"/>
      <c r="FG251" s="79"/>
      <c r="FH251" s="79"/>
      <c r="FI251" s="79"/>
      <c r="FJ251" s="79"/>
      <c r="FK251" s="79"/>
      <c r="FL251" s="79"/>
      <c r="FM251" s="79"/>
      <c r="FN251" s="79"/>
      <c r="FO251" s="79"/>
      <c r="FP251" s="79"/>
      <c r="FQ251" s="79"/>
      <c r="FR251" s="79"/>
      <c r="FS251" s="79"/>
      <c r="FT251" s="79"/>
      <c r="FU251" s="79"/>
      <c r="FV251" s="79"/>
      <c r="FW251" s="79"/>
      <c r="FX251" s="79">
        <v>31</v>
      </c>
      <c r="FY251" s="79">
        <v>0</v>
      </c>
      <c r="FZ251" s="41"/>
      <c r="GA251" s="34"/>
      <c r="GB251" s="34"/>
    </row>
    <row r="252" spans="1:184" x14ac:dyDescent="0.25">
      <c r="A252" t="s">
        <v>186</v>
      </c>
      <c r="B252" t="s">
        <v>236</v>
      </c>
      <c r="C252" t="s">
        <v>2</v>
      </c>
      <c r="D252" t="s">
        <v>203</v>
      </c>
      <c r="E252" t="s">
        <v>242</v>
      </c>
      <c r="F252" t="s">
        <v>183</v>
      </c>
      <c r="G252" t="s">
        <v>1</v>
      </c>
      <c r="H252" s="79">
        <v>1873</v>
      </c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E252" s="79"/>
      <c r="BF252" s="79"/>
      <c r="BG252" s="79"/>
      <c r="BH252" s="79"/>
      <c r="BI252" s="79"/>
      <c r="BJ252" s="79"/>
      <c r="BK252" s="79"/>
      <c r="BL252" s="79"/>
      <c r="BM252" s="79"/>
      <c r="BN252" s="79"/>
      <c r="BO252" s="79"/>
      <c r="BP252" s="79"/>
      <c r="BQ252" s="79"/>
      <c r="BR252" s="79"/>
      <c r="BS252" s="79"/>
      <c r="BT252" s="79"/>
      <c r="BU252" s="79"/>
      <c r="BV252" s="79"/>
      <c r="BW252" s="79"/>
      <c r="BX252" s="79"/>
      <c r="BY252" s="79"/>
      <c r="BZ252" s="79"/>
      <c r="CA252" s="79"/>
      <c r="CB252" s="79"/>
      <c r="CC252" s="79"/>
      <c r="CD252" s="79"/>
      <c r="CE252" s="79"/>
      <c r="CF252" s="79"/>
      <c r="CG252" s="79"/>
      <c r="CH252" s="79"/>
      <c r="CI252" s="79"/>
      <c r="CJ252" s="79"/>
      <c r="CK252" s="79"/>
      <c r="CL252" s="79"/>
      <c r="CM252" s="79"/>
      <c r="CN252" s="79"/>
      <c r="CO252" s="79"/>
      <c r="CP252" s="79"/>
      <c r="CQ252" s="79"/>
      <c r="CR252" s="79"/>
      <c r="CS252" s="79"/>
      <c r="CT252" s="79"/>
      <c r="CU252" s="79"/>
      <c r="CV252" s="79"/>
      <c r="CW252" s="79"/>
      <c r="CX252" s="79"/>
      <c r="CY252" s="79"/>
      <c r="CZ252" s="79"/>
      <c r="DA252" s="79"/>
      <c r="DB252" s="79"/>
      <c r="DC252" s="79"/>
      <c r="DD252" s="79"/>
      <c r="DE252" s="79"/>
      <c r="DF252" s="79"/>
      <c r="DG252" s="79"/>
      <c r="DH252" s="79"/>
      <c r="DI252" s="79"/>
      <c r="DJ252" s="79"/>
      <c r="DK252" s="79"/>
      <c r="DL252" s="79"/>
      <c r="DM252" s="79"/>
      <c r="DN252" s="79"/>
      <c r="DO252" s="79"/>
      <c r="DP252" s="79"/>
      <c r="DQ252" s="79"/>
      <c r="DR252" s="79"/>
      <c r="DS252" s="79"/>
      <c r="DT252" s="79"/>
      <c r="DU252" s="79"/>
      <c r="DV252" s="79"/>
      <c r="DW252" s="79"/>
      <c r="DX252" s="79"/>
      <c r="DY252" s="79"/>
      <c r="DZ252" s="79"/>
      <c r="EA252" s="79"/>
      <c r="EB252" s="79"/>
      <c r="EC252" s="79"/>
      <c r="ED252" s="79"/>
      <c r="EE252" s="79"/>
      <c r="EF252" s="79"/>
      <c r="EG252" s="79"/>
      <c r="EH252" s="79"/>
      <c r="EI252" s="79"/>
      <c r="EJ252" s="79"/>
      <c r="EK252" s="79"/>
      <c r="EL252" s="79"/>
      <c r="EM252" s="79"/>
      <c r="EN252" s="79"/>
      <c r="EO252" s="79"/>
      <c r="EP252" s="79"/>
      <c r="EQ252" s="79"/>
      <c r="ER252" s="79"/>
      <c r="ES252" s="79"/>
      <c r="ET252" s="79"/>
      <c r="EU252" s="79"/>
      <c r="EV252" s="79"/>
      <c r="EW252" s="79"/>
      <c r="EX252" s="79"/>
      <c r="EY252" s="79"/>
      <c r="EZ252" s="79"/>
      <c r="FA252" s="79"/>
      <c r="FB252" s="79"/>
      <c r="FC252" s="79"/>
      <c r="FD252" s="79"/>
      <c r="FE252" s="79"/>
      <c r="FF252" s="79"/>
      <c r="FG252" s="79"/>
      <c r="FH252" s="79"/>
      <c r="FI252" s="79"/>
      <c r="FJ252" s="79"/>
      <c r="FK252" s="79"/>
      <c r="FL252" s="79"/>
      <c r="FM252" s="79"/>
      <c r="FN252" s="79"/>
      <c r="FO252" s="79"/>
      <c r="FP252" s="79"/>
      <c r="FQ252" s="79"/>
      <c r="FR252" s="79"/>
      <c r="FS252" s="79"/>
      <c r="FT252" s="79"/>
      <c r="FU252" s="79"/>
      <c r="FV252" s="79"/>
      <c r="FW252" s="79"/>
      <c r="FX252" s="79">
        <v>27</v>
      </c>
      <c r="FY252" s="79">
        <v>0</v>
      </c>
      <c r="FZ252" s="41"/>
      <c r="GA252" s="34"/>
      <c r="GB252" s="34"/>
    </row>
    <row r="253" spans="1:184" x14ac:dyDescent="0.25">
      <c r="A253" t="s">
        <v>186</v>
      </c>
      <c r="B253" t="s">
        <v>236</v>
      </c>
      <c r="C253" t="s">
        <v>2</v>
      </c>
      <c r="D253" t="s">
        <v>203</v>
      </c>
      <c r="E253" t="s">
        <v>242</v>
      </c>
      <c r="F253" t="s">
        <v>184</v>
      </c>
      <c r="G253" t="s">
        <v>1</v>
      </c>
      <c r="H253" s="79">
        <v>1058</v>
      </c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E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  <c r="BP253" s="79"/>
      <c r="BQ253" s="79"/>
      <c r="BR253" s="79"/>
      <c r="BS253" s="79"/>
      <c r="BT253" s="79"/>
      <c r="BU253" s="79"/>
      <c r="BV253" s="79"/>
      <c r="BW253" s="79"/>
      <c r="BX253" s="79"/>
      <c r="BY253" s="79"/>
      <c r="BZ253" s="79"/>
      <c r="CA253" s="79"/>
      <c r="CB253" s="79"/>
      <c r="CC253" s="79"/>
      <c r="CD253" s="79"/>
      <c r="CE253" s="79"/>
      <c r="CF253" s="79"/>
      <c r="CG253" s="79"/>
      <c r="CH253" s="79"/>
      <c r="CI253" s="79"/>
      <c r="CJ253" s="79"/>
      <c r="CK253" s="79"/>
      <c r="CL253" s="79"/>
      <c r="CM253" s="79"/>
      <c r="CN253" s="79"/>
      <c r="CO253" s="79"/>
      <c r="CP253" s="79"/>
      <c r="CQ253" s="79"/>
      <c r="CR253" s="79"/>
      <c r="CS253" s="79"/>
      <c r="CT253" s="79"/>
      <c r="CU253" s="79"/>
      <c r="CV253" s="79"/>
      <c r="CW253" s="79"/>
      <c r="CX253" s="79"/>
      <c r="CY253" s="79"/>
      <c r="CZ253" s="79"/>
      <c r="DA253" s="79"/>
      <c r="DB253" s="79"/>
      <c r="DC253" s="79"/>
      <c r="DD253" s="79"/>
      <c r="DE253" s="79"/>
      <c r="DF253" s="79"/>
      <c r="DG253" s="79"/>
      <c r="DH253" s="79"/>
      <c r="DI253" s="79"/>
      <c r="DJ253" s="79"/>
      <c r="DK253" s="79"/>
      <c r="DL253" s="79"/>
      <c r="DM253" s="79"/>
      <c r="DN253" s="79"/>
      <c r="DO253" s="79"/>
      <c r="DP253" s="79"/>
      <c r="DQ253" s="79"/>
      <c r="DR253" s="79"/>
      <c r="DS253" s="79"/>
      <c r="DT253" s="79"/>
      <c r="DU253" s="79"/>
      <c r="DV253" s="79"/>
      <c r="DW253" s="79"/>
      <c r="DX253" s="79"/>
      <c r="DY253" s="79"/>
      <c r="DZ253" s="79"/>
      <c r="EA253" s="79"/>
      <c r="EB253" s="79"/>
      <c r="EC253" s="79"/>
      <c r="ED253" s="79"/>
      <c r="EE253" s="79"/>
      <c r="EF253" s="79"/>
      <c r="EG253" s="79"/>
      <c r="EH253" s="79"/>
      <c r="EI253" s="79"/>
      <c r="EJ253" s="79"/>
      <c r="EK253" s="79"/>
      <c r="EL253" s="79"/>
      <c r="EM253" s="79"/>
      <c r="EN253" s="79"/>
      <c r="EO253" s="79"/>
      <c r="EP253" s="79"/>
      <c r="EQ253" s="79"/>
      <c r="ER253" s="79"/>
      <c r="ES253" s="79"/>
      <c r="ET253" s="79"/>
      <c r="EU253" s="79"/>
      <c r="EV253" s="79"/>
      <c r="EW253" s="79"/>
      <c r="EX253" s="79"/>
      <c r="EY253" s="79"/>
      <c r="EZ253" s="79"/>
      <c r="FA253" s="79"/>
      <c r="FB253" s="79"/>
      <c r="FC253" s="79"/>
      <c r="FD253" s="79"/>
      <c r="FE253" s="79"/>
      <c r="FF253" s="79"/>
      <c r="FG253" s="79"/>
      <c r="FH253" s="79"/>
      <c r="FI253" s="79"/>
      <c r="FJ253" s="79"/>
      <c r="FK253" s="79"/>
      <c r="FL253" s="79"/>
      <c r="FM253" s="79"/>
      <c r="FN253" s="79"/>
      <c r="FO253" s="79"/>
      <c r="FP253" s="79"/>
      <c r="FQ253" s="79"/>
      <c r="FR253" s="79"/>
      <c r="FS253" s="79"/>
      <c r="FT253" s="79"/>
      <c r="FU253" s="79"/>
      <c r="FV253" s="79"/>
      <c r="FW253" s="79"/>
      <c r="FX253" s="79">
        <v>12</v>
      </c>
      <c r="FY253" s="79">
        <v>0</v>
      </c>
      <c r="FZ253" s="41"/>
      <c r="GA253" s="34"/>
      <c r="GB253" s="34"/>
    </row>
    <row r="254" spans="1:184" x14ac:dyDescent="0.25">
      <c r="A254" t="s">
        <v>186</v>
      </c>
      <c r="B254" t="s">
        <v>236</v>
      </c>
      <c r="C254" t="s">
        <v>2</v>
      </c>
      <c r="D254" t="s">
        <v>203</v>
      </c>
      <c r="E254" t="s">
        <v>242</v>
      </c>
      <c r="F254" t="s">
        <v>185</v>
      </c>
      <c r="G254" t="s">
        <v>1</v>
      </c>
      <c r="H254" s="79">
        <v>460</v>
      </c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E254" s="79"/>
      <c r="BF254" s="79"/>
      <c r="BG254" s="79"/>
      <c r="BH254" s="79"/>
      <c r="BI254" s="79"/>
      <c r="BJ254" s="79"/>
      <c r="BK254" s="79"/>
      <c r="BL254" s="79"/>
      <c r="BM254" s="79"/>
      <c r="BN254" s="79"/>
      <c r="BO254" s="79"/>
      <c r="BP254" s="79"/>
      <c r="BQ254" s="79"/>
      <c r="BR254" s="79"/>
      <c r="BS254" s="79"/>
      <c r="BT254" s="79"/>
      <c r="BU254" s="79"/>
      <c r="BV254" s="79"/>
      <c r="BW254" s="79"/>
      <c r="BX254" s="79"/>
      <c r="BY254" s="79"/>
      <c r="BZ254" s="79"/>
      <c r="CA254" s="79"/>
      <c r="CB254" s="79"/>
      <c r="CC254" s="79"/>
      <c r="CD254" s="79"/>
      <c r="CE254" s="79"/>
      <c r="CF254" s="79"/>
      <c r="CG254" s="79"/>
      <c r="CH254" s="79"/>
      <c r="CI254" s="79"/>
      <c r="CJ254" s="79"/>
      <c r="CK254" s="79"/>
      <c r="CL254" s="79"/>
      <c r="CM254" s="79"/>
      <c r="CN254" s="79"/>
      <c r="CO254" s="79"/>
      <c r="CP254" s="79"/>
      <c r="CQ254" s="79"/>
      <c r="CR254" s="79"/>
      <c r="CS254" s="79"/>
      <c r="CT254" s="79"/>
      <c r="CU254" s="79"/>
      <c r="CV254" s="79"/>
      <c r="CW254" s="79"/>
      <c r="CX254" s="79"/>
      <c r="CY254" s="79"/>
      <c r="CZ254" s="79"/>
      <c r="DA254" s="79"/>
      <c r="DB254" s="79"/>
      <c r="DC254" s="79"/>
      <c r="DD254" s="79"/>
      <c r="DE254" s="79"/>
      <c r="DF254" s="79"/>
      <c r="DG254" s="79"/>
      <c r="DH254" s="79"/>
      <c r="DI254" s="79"/>
      <c r="DJ254" s="79"/>
      <c r="DK254" s="79"/>
      <c r="DL254" s="79"/>
      <c r="DM254" s="79"/>
      <c r="DN254" s="79"/>
      <c r="DO254" s="79"/>
      <c r="DP254" s="79"/>
      <c r="DQ254" s="79"/>
      <c r="DR254" s="79"/>
      <c r="DS254" s="79"/>
      <c r="DT254" s="79"/>
      <c r="DU254" s="79"/>
      <c r="DV254" s="79"/>
      <c r="DW254" s="79"/>
      <c r="DX254" s="79"/>
      <c r="DY254" s="79"/>
      <c r="DZ254" s="79"/>
      <c r="EA254" s="79"/>
      <c r="EB254" s="79"/>
      <c r="EC254" s="79"/>
      <c r="ED254" s="79"/>
      <c r="EE254" s="79"/>
      <c r="EF254" s="79"/>
      <c r="EG254" s="79"/>
      <c r="EH254" s="79"/>
      <c r="EI254" s="79"/>
      <c r="EJ254" s="79"/>
      <c r="EK254" s="79"/>
      <c r="EL254" s="79"/>
      <c r="EM254" s="79"/>
      <c r="EN254" s="79"/>
      <c r="EO254" s="79"/>
      <c r="EP254" s="79"/>
      <c r="EQ254" s="79"/>
      <c r="ER254" s="79"/>
      <c r="ES254" s="79"/>
      <c r="ET254" s="79"/>
      <c r="EU254" s="79"/>
      <c r="EV254" s="79"/>
      <c r="EW254" s="79"/>
      <c r="EX254" s="79"/>
      <c r="EY254" s="79"/>
      <c r="EZ254" s="79"/>
      <c r="FA254" s="79"/>
      <c r="FB254" s="79"/>
      <c r="FC254" s="79"/>
      <c r="FD254" s="79"/>
      <c r="FE254" s="79"/>
      <c r="FF254" s="79"/>
      <c r="FG254" s="79"/>
      <c r="FH254" s="79"/>
      <c r="FI254" s="79"/>
      <c r="FJ254" s="79"/>
      <c r="FK254" s="79"/>
      <c r="FL254" s="79"/>
      <c r="FM254" s="79"/>
      <c r="FN254" s="79"/>
      <c r="FO254" s="79"/>
      <c r="FP254" s="79"/>
      <c r="FQ254" s="79"/>
      <c r="FR254" s="79"/>
      <c r="FS254" s="79"/>
      <c r="FT254" s="79"/>
      <c r="FU254" s="79"/>
      <c r="FV254" s="79"/>
      <c r="FW254" s="79"/>
      <c r="FX254" s="79">
        <v>4</v>
      </c>
      <c r="FY254" s="79">
        <v>0</v>
      </c>
      <c r="FZ254" s="41"/>
      <c r="GA254" s="34"/>
      <c r="GB254" s="34"/>
    </row>
    <row r="255" spans="1:184" x14ac:dyDescent="0.25">
      <c r="A255" t="s">
        <v>186</v>
      </c>
      <c r="B255" t="s">
        <v>236</v>
      </c>
      <c r="C255" t="s">
        <v>2</v>
      </c>
      <c r="D255" t="s">
        <v>203</v>
      </c>
      <c r="E255" t="s">
        <v>243</v>
      </c>
      <c r="F255" t="s">
        <v>1</v>
      </c>
      <c r="G255" t="s">
        <v>198</v>
      </c>
      <c r="H255" s="79">
        <v>21138</v>
      </c>
      <c r="I255" s="79">
        <v>9.6657629013061523</v>
      </c>
      <c r="J255" s="79">
        <v>8.7252998352050781</v>
      </c>
      <c r="K255" s="79">
        <v>7.9406294822692871</v>
      </c>
      <c r="L255" s="79">
        <v>7.8832626342773438</v>
      </c>
      <c r="M255" s="79">
        <v>8.5296478271484375</v>
      </c>
      <c r="N255" s="79">
        <v>9.1700420379638672</v>
      </c>
      <c r="O255" s="79">
        <v>11.408584594726563</v>
      </c>
      <c r="P255" s="79">
        <v>13.680432319641113</v>
      </c>
      <c r="Q255" s="79">
        <v>12.946905136108398</v>
      </c>
      <c r="R255" s="79">
        <v>11.815010070800781</v>
      </c>
      <c r="S255" s="79">
        <v>11.32728099822998</v>
      </c>
      <c r="T255" s="79">
        <v>11.133713722229004</v>
      </c>
      <c r="U255" s="79">
        <v>10.731086730957031</v>
      </c>
      <c r="V255" s="79">
        <v>9.8955793380737305</v>
      </c>
      <c r="W255" s="79">
        <v>9.4756832122802734</v>
      </c>
      <c r="X255" s="79">
        <v>10.769518852233887</v>
      </c>
      <c r="Y255" s="79">
        <v>12.856453895568848</v>
      </c>
      <c r="Z255" s="79">
        <v>14.934873580932617</v>
      </c>
      <c r="AA255" s="79">
        <v>17.805150985717773</v>
      </c>
      <c r="AB255" s="79">
        <v>18.039169311523438</v>
      </c>
      <c r="AC255" s="79">
        <v>18.251331329345703</v>
      </c>
      <c r="AD255" s="79">
        <v>16.538585662841797</v>
      </c>
      <c r="AE255" s="79">
        <v>14.547664642333984</v>
      </c>
      <c r="AF255" s="79">
        <v>11.894970893859863</v>
      </c>
      <c r="AG255" s="79">
        <v>-2.1666450500488281</v>
      </c>
      <c r="AH255" s="79">
        <v>-2.0872981548309326</v>
      </c>
      <c r="AI255" s="79">
        <v>-3.1700429916381836</v>
      </c>
      <c r="AJ255" s="79">
        <v>-3.0614523887634277</v>
      </c>
      <c r="AK255" s="79">
        <v>-1.4400302171707153</v>
      </c>
      <c r="AL255" s="79">
        <v>-1.9696065187454224</v>
      </c>
      <c r="AM255" s="79">
        <v>-1.0581976175308228</v>
      </c>
      <c r="AN255" s="79">
        <v>-0.84822291135787964</v>
      </c>
      <c r="AO255" s="79">
        <v>-8.6499497294425964E-2</v>
      </c>
      <c r="AP255" s="79">
        <v>6.2960125505924225E-2</v>
      </c>
      <c r="AQ255" s="79">
        <v>0.24494664371013641</v>
      </c>
      <c r="AR255" s="79">
        <v>0.38935044407844543</v>
      </c>
      <c r="AS255" s="79">
        <v>5.5911324918270111E-2</v>
      </c>
      <c r="AT255" s="79">
        <v>-0.93462139368057251</v>
      </c>
      <c r="AU255" s="79">
        <v>-0.89378541707992554</v>
      </c>
      <c r="AV255" s="79">
        <v>0.23392564058303833</v>
      </c>
      <c r="AW255" s="79">
        <v>0.79014754295349121</v>
      </c>
      <c r="AX255" s="79">
        <v>-1.0852702856063843</v>
      </c>
      <c r="AY255" s="79">
        <v>-1.5216091871261597</v>
      </c>
      <c r="AZ255" s="79">
        <v>-1.6945220232009888</v>
      </c>
      <c r="BA255" s="79">
        <v>-2.7254092693328857</v>
      </c>
      <c r="BB255" s="79">
        <v>-3.304194450378418</v>
      </c>
      <c r="BC255" s="79">
        <v>-3.1078097820281982</v>
      </c>
      <c r="BD255" s="79">
        <v>-2.8461940288543701</v>
      </c>
      <c r="BE255" s="79">
        <v>-1.5408879518508911</v>
      </c>
      <c r="BF255" s="79">
        <v>-1.4194324016571045</v>
      </c>
      <c r="BG255" s="79">
        <v>-2.3094913959503174</v>
      </c>
      <c r="BH255" s="79">
        <v>-2.2741916179656982</v>
      </c>
      <c r="BI255" s="79">
        <v>-0.86034083366394043</v>
      </c>
      <c r="BJ255" s="79">
        <v>-1.2965680360794067</v>
      </c>
      <c r="BK255" s="79">
        <v>-0.33033832907676697</v>
      </c>
      <c r="BL255" s="79">
        <v>-2.1185337100178003E-3</v>
      </c>
      <c r="BM255" s="79">
        <v>0.6206473708152771</v>
      </c>
      <c r="BN255" s="79">
        <v>0.81537067890167236</v>
      </c>
      <c r="BO255" s="79">
        <v>0.96389710903167725</v>
      </c>
      <c r="BP255" s="79">
        <v>1.1180968284606934</v>
      </c>
      <c r="BQ255" s="79">
        <v>0.67294752597808838</v>
      </c>
      <c r="BR255" s="79">
        <v>-0.32789111137390137</v>
      </c>
      <c r="BS255" s="79">
        <v>-0.33074748516082764</v>
      </c>
      <c r="BT255" s="79">
        <v>0.91412371397018433</v>
      </c>
      <c r="BU255" s="79">
        <v>1.4322988986968994</v>
      </c>
      <c r="BV255" s="79">
        <v>-0.29981228709220886</v>
      </c>
      <c r="BW255" s="79">
        <v>-0.33416798710823059</v>
      </c>
      <c r="BX255" s="79">
        <v>-0.70410174131393433</v>
      </c>
      <c r="BY255" s="79">
        <v>-1.5554357767105103</v>
      </c>
      <c r="BZ255" s="79">
        <v>-2.3420991897583008</v>
      </c>
      <c r="CA255" s="79">
        <v>-2.158611536026001</v>
      </c>
      <c r="CB255" s="79">
        <v>-1.9998987913131714</v>
      </c>
      <c r="CC255" s="79">
        <v>-1.1074904203414917</v>
      </c>
      <c r="CD255" s="79">
        <v>-0.95687061548233032</v>
      </c>
      <c r="CE255" s="79">
        <v>-1.7134760618209839</v>
      </c>
      <c r="CF255" s="79">
        <v>-1.728937029838562</v>
      </c>
      <c r="CG255" s="79">
        <v>-0.45884972810745239</v>
      </c>
      <c r="CH255" s="79">
        <v>-0.83042359352111816</v>
      </c>
      <c r="CI255" s="79">
        <v>0.17377480864524841</v>
      </c>
      <c r="CJ255" s="79">
        <v>0.58389079570770264</v>
      </c>
      <c r="CK255" s="79">
        <v>1.1104151010513306</v>
      </c>
      <c r="CL255" s="79">
        <v>1.336487889289856</v>
      </c>
      <c r="CM255" s="79">
        <v>1.461840033531189</v>
      </c>
      <c r="CN255" s="79">
        <v>1.6228244304656982</v>
      </c>
      <c r="CO255" s="79">
        <v>1.1003049612045288</v>
      </c>
      <c r="CP255" s="79">
        <v>9.2328429222106934E-2</v>
      </c>
      <c r="CQ255" s="79">
        <v>5.9210874140262604E-2</v>
      </c>
      <c r="CR255" s="79">
        <v>1.385226845741272</v>
      </c>
      <c r="CS255" s="79">
        <v>1.8770509958267212</v>
      </c>
      <c r="CT255" s="79">
        <v>0.24419347941875458</v>
      </c>
      <c r="CU255" s="79">
        <v>0.48825016617774963</v>
      </c>
      <c r="CV255" s="79">
        <v>-1.813969761133194E-2</v>
      </c>
      <c r="CW255" s="79">
        <v>-0.74511575698852539</v>
      </c>
      <c r="CX255" s="79">
        <v>-1.6757550239562988</v>
      </c>
      <c r="CY255" s="79">
        <v>-1.5011997222900391</v>
      </c>
      <c r="CZ255" s="79">
        <v>-1.41375732421875</v>
      </c>
      <c r="DA255" s="79">
        <v>-0.67409288883209229</v>
      </c>
      <c r="DB255" s="79">
        <v>-0.49430882930755615</v>
      </c>
      <c r="DC255" s="79">
        <v>-1.1174607276916504</v>
      </c>
      <c r="DD255" s="79">
        <v>-1.1836825609207153</v>
      </c>
      <c r="DE255" s="79">
        <v>-5.7358630001544952E-2</v>
      </c>
      <c r="DF255" s="79">
        <v>-0.36427918076515198</v>
      </c>
      <c r="DG255" s="79">
        <v>0.67788797616958618</v>
      </c>
      <c r="DH255" s="79">
        <v>1.1699001789093018</v>
      </c>
      <c r="DI255" s="79">
        <v>1.6001828908920288</v>
      </c>
      <c r="DJ255" s="79">
        <v>1.8576050996780396</v>
      </c>
      <c r="DK255" s="79">
        <v>1.9597829580307007</v>
      </c>
      <c r="DL255" s="79">
        <v>2.1275520324707031</v>
      </c>
      <c r="DM255" s="79">
        <v>1.5276623964309692</v>
      </c>
      <c r="DN255" s="79">
        <v>0.51254796981811523</v>
      </c>
      <c r="DO255" s="79">
        <v>0.44916921854019165</v>
      </c>
      <c r="DP255" s="79">
        <v>1.8563299179077148</v>
      </c>
      <c r="DQ255" s="79">
        <v>2.321803092956543</v>
      </c>
      <c r="DR255" s="79">
        <v>0.78819924592971802</v>
      </c>
      <c r="DS255" s="79">
        <v>1.3106683492660522</v>
      </c>
      <c r="DT255" s="79">
        <v>0.66782236099243164</v>
      </c>
      <c r="DU255" s="79">
        <v>6.520427018404007E-2</v>
      </c>
      <c r="DV255" s="79">
        <v>-1.0094107389450073</v>
      </c>
      <c r="DW255" s="79">
        <v>-0.84378784894943237</v>
      </c>
      <c r="DX255" s="79">
        <v>-0.82761585712432861</v>
      </c>
      <c r="DY255" s="79">
        <v>-4.8335742205381393E-2</v>
      </c>
      <c r="DZ255" s="79">
        <v>0.17355695366859436</v>
      </c>
      <c r="EA255" s="79">
        <v>-0.25690922141075134</v>
      </c>
      <c r="EB255" s="79">
        <v>-0.3964216411113739</v>
      </c>
      <c r="EC255" s="79">
        <v>0.52233076095581055</v>
      </c>
      <c r="ED255" s="79">
        <v>0.30875927209854126</v>
      </c>
      <c r="EE255" s="79">
        <v>1.4057472944259644</v>
      </c>
      <c r="EF255" s="79">
        <v>2.0160045623779297</v>
      </c>
      <c r="EG255" s="79">
        <v>2.3073296546936035</v>
      </c>
      <c r="EH255" s="79">
        <v>2.6100156307220459</v>
      </c>
      <c r="EI255" s="79">
        <v>2.6787333488464355</v>
      </c>
      <c r="EJ255" s="79">
        <v>2.8562984466552734</v>
      </c>
      <c r="EK255" s="79">
        <v>2.1446986198425293</v>
      </c>
      <c r="EL255" s="79">
        <v>1.1192781925201416</v>
      </c>
      <c r="EM255" s="79">
        <v>1.0122071504592896</v>
      </c>
      <c r="EN255" s="79">
        <v>2.5365281105041504</v>
      </c>
      <c r="EO255" s="79">
        <v>2.9639544486999512</v>
      </c>
      <c r="EP255" s="79">
        <v>1.5736571550369263</v>
      </c>
      <c r="EQ255" s="79">
        <v>2.4981095790863037</v>
      </c>
      <c r="ER255" s="79">
        <v>1.6582425832748413</v>
      </c>
      <c r="ES255" s="79">
        <v>1.2351776361465454</v>
      </c>
      <c r="ET255" s="79">
        <v>-4.7315515577793121E-2</v>
      </c>
      <c r="EU255" s="79">
        <v>0.10541042685508728</v>
      </c>
      <c r="EV255" s="79">
        <v>1.8679359927773476E-2</v>
      </c>
      <c r="EW255" s="79">
        <v>50.829765319824219</v>
      </c>
      <c r="EX255" s="79">
        <v>50.223346710205078</v>
      </c>
      <c r="EY255" s="79">
        <v>50.167007446289063</v>
      </c>
      <c r="EZ255" s="79">
        <v>49.719867706298828</v>
      </c>
      <c r="FA255" s="79">
        <v>49.415645599365234</v>
      </c>
      <c r="FB255" s="79">
        <v>49.247505187988281</v>
      </c>
      <c r="FC255" s="79">
        <v>49.664749145507813</v>
      </c>
      <c r="FD255" s="79">
        <v>49.956066131591797</v>
      </c>
      <c r="FE255" s="79">
        <v>50.599735260009766</v>
      </c>
      <c r="FF255" s="79">
        <v>51.926406860351563</v>
      </c>
      <c r="FG255" s="79">
        <v>52.674942016601563</v>
      </c>
      <c r="FH255" s="79">
        <v>53.302833557128906</v>
      </c>
      <c r="FI255" s="79">
        <v>53.683479309082031</v>
      </c>
      <c r="FJ255" s="79">
        <v>54.600856781005859</v>
      </c>
      <c r="FK255" s="79">
        <v>54.450553894042969</v>
      </c>
      <c r="FL255" s="79">
        <v>53.831741333007813</v>
      </c>
      <c r="FM255" s="79">
        <v>53.324871063232422</v>
      </c>
      <c r="FN255" s="79">
        <v>52.714237213134766</v>
      </c>
      <c r="FO255" s="79">
        <v>52.314811706542969</v>
      </c>
      <c r="FP255" s="79">
        <v>51.870815277099609</v>
      </c>
      <c r="FQ255" s="79">
        <v>52.00152587890625</v>
      </c>
      <c r="FR255" s="79">
        <v>51.607887268066406</v>
      </c>
      <c r="FS255" s="79">
        <v>51.671772003173828</v>
      </c>
      <c r="FT255" s="79">
        <v>50.687915802001953</v>
      </c>
      <c r="FU255" s="79">
        <v>0.37710845470428467</v>
      </c>
      <c r="FV255" s="79">
        <v>0.5512998104095459</v>
      </c>
      <c r="FW255" s="79">
        <v>0.38198226690292358</v>
      </c>
      <c r="FX255" s="79">
        <v>582</v>
      </c>
      <c r="FY255" s="79">
        <v>1</v>
      </c>
      <c r="FZ255" s="41"/>
      <c r="GA255" s="34"/>
      <c r="GB255" s="34"/>
    </row>
    <row r="256" spans="1:184" x14ac:dyDescent="0.25">
      <c r="A256" t="s">
        <v>186</v>
      </c>
      <c r="B256" t="s">
        <v>236</v>
      </c>
      <c r="C256" t="s">
        <v>2</v>
      </c>
      <c r="D256" t="s">
        <v>203</v>
      </c>
      <c r="E256" t="s">
        <v>243</v>
      </c>
      <c r="F256" t="s">
        <v>1</v>
      </c>
      <c r="G256" t="s">
        <v>200</v>
      </c>
      <c r="H256" s="79">
        <v>3088</v>
      </c>
      <c r="I256" s="79">
        <v>2.2945902347564697</v>
      </c>
      <c r="J256" s="79">
        <v>1.962634801864624</v>
      </c>
      <c r="K256" s="79">
        <v>1.7734954357147217</v>
      </c>
      <c r="L256" s="79">
        <v>1.7804360389709473</v>
      </c>
      <c r="M256" s="79">
        <v>1.9187029600143433</v>
      </c>
      <c r="N256" s="79">
        <v>2.1236209869384766</v>
      </c>
      <c r="O256" s="79">
        <v>2.3992977142333984</v>
      </c>
      <c r="P256" s="79">
        <v>2.5830905437469482</v>
      </c>
      <c r="Q256" s="79">
        <v>2.3652427196502686</v>
      </c>
      <c r="R256" s="79">
        <v>2.2518899440765381</v>
      </c>
      <c r="S256" s="79">
        <v>2.4451799392700195</v>
      </c>
      <c r="T256" s="79">
        <v>2.3043618202209473</v>
      </c>
      <c r="U256" s="79">
        <v>2.229109525680542</v>
      </c>
      <c r="V256" s="79">
        <v>2.4098119735717773</v>
      </c>
      <c r="W256" s="79">
        <v>2.4576973915100098</v>
      </c>
      <c r="X256" s="79">
        <v>2.550417423248291</v>
      </c>
      <c r="Y256" s="79">
        <v>3.0484178066253662</v>
      </c>
      <c r="Z256" s="79">
        <v>3.2725808620452881</v>
      </c>
      <c r="AA256" s="79">
        <v>3.9241373538970947</v>
      </c>
      <c r="AB256" s="79">
        <v>3.5773606300354004</v>
      </c>
      <c r="AC256" s="79">
        <v>3.1555461883544922</v>
      </c>
      <c r="AD256" s="79">
        <v>3.1900057792663574</v>
      </c>
      <c r="AE256" s="79">
        <v>2.9491722583770752</v>
      </c>
      <c r="AF256" s="79">
        <v>2.482928991317749</v>
      </c>
      <c r="AG256" s="79">
        <v>-0.57503002882003784</v>
      </c>
      <c r="AH256" s="79">
        <v>-0.89327651262283325</v>
      </c>
      <c r="AI256" s="79">
        <v>-0.54660022258758545</v>
      </c>
      <c r="AJ256" s="79">
        <v>-0.42726722359657288</v>
      </c>
      <c r="AK256" s="79">
        <v>-0.48562291264533997</v>
      </c>
      <c r="AL256" s="79">
        <v>-0.47706636786460876</v>
      </c>
      <c r="AM256" s="79">
        <v>-0.5098605751991272</v>
      </c>
      <c r="AN256" s="79">
        <v>-0.32666715979576111</v>
      </c>
      <c r="AO256" s="79">
        <v>-0.53155457973480225</v>
      </c>
      <c r="AP256" s="79">
        <v>-0.90609365701675415</v>
      </c>
      <c r="AQ256" s="79">
        <v>-0.4517485499382019</v>
      </c>
      <c r="AR256" s="79">
        <v>-0.50746446847915649</v>
      </c>
      <c r="AS256" s="79">
        <v>-1.018010139465332</v>
      </c>
      <c r="AT256" s="79">
        <v>-0.77290844917297363</v>
      </c>
      <c r="AU256" s="79">
        <v>-0.33370357751846313</v>
      </c>
      <c r="AV256" s="79">
        <v>-0.27325356006622314</v>
      </c>
      <c r="AW256" s="79">
        <v>-7.483895868062973E-2</v>
      </c>
      <c r="AX256" s="79">
        <v>-0.18859899044036865</v>
      </c>
      <c r="AY256" s="79">
        <v>0.21708369255065918</v>
      </c>
      <c r="AZ256" s="79">
        <v>-0.40547749400138855</v>
      </c>
      <c r="BA256" s="79">
        <v>-0.90573137998580933</v>
      </c>
      <c r="BB256" s="79">
        <v>-0.98372644186019897</v>
      </c>
      <c r="BC256" s="79">
        <v>-0.9469839334487915</v>
      </c>
      <c r="BD256" s="79">
        <v>-0.74656516313552856</v>
      </c>
      <c r="BE256" s="79">
        <v>-0.26647588610649109</v>
      </c>
      <c r="BF256" s="79">
        <v>-0.61664968729019165</v>
      </c>
      <c r="BG256" s="79">
        <v>-0.34855511784553528</v>
      </c>
      <c r="BH256" s="79">
        <v>-0.22283826768398285</v>
      </c>
      <c r="BI256" s="79">
        <v>-0.27242133021354675</v>
      </c>
      <c r="BJ256" s="79">
        <v>-0.25967448949813843</v>
      </c>
      <c r="BK256" s="79">
        <v>-0.26785898208618164</v>
      </c>
      <c r="BL256" s="79">
        <v>-0.11206582188606262</v>
      </c>
      <c r="BM256" s="79">
        <v>-0.29919585585594177</v>
      </c>
      <c r="BN256" s="79">
        <v>-0.6024288535118103</v>
      </c>
      <c r="BO256" s="79">
        <v>-0.11347056925296783</v>
      </c>
      <c r="BP256" s="79">
        <v>-0.27092170715332031</v>
      </c>
      <c r="BQ256" s="79">
        <v>-0.72248798608779907</v>
      </c>
      <c r="BR256" s="79">
        <v>-0.52931594848632813</v>
      </c>
      <c r="BS256" s="79">
        <v>-4.6144705265760422E-2</v>
      </c>
      <c r="BT256" s="79">
        <v>8.7481513619422913E-3</v>
      </c>
      <c r="BU256" s="79">
        <v>0.17943544685840607</v>
      </c>
      <c r="BV256" s="79">
        <v>4.3455071747303009E-2</v>
      </c>
      <c r="BW256" s="79">
        <v>0.47946247458457947</v>
      </c>
      <c r="BX256" s="79">
        <v>-8.190474659204483E-2</v>
      </c>
      <c r="BY256" s="79">
        <v>-0.5838397741317749</v>
      </c>
      <c r="BZ256" s="79">
        <v>-0.65678566694259644</v>
      </c>
      <c r="CA256" s="79">
        <v>-0.63349205255508423</v>
      </c>
      <c r="CB256" s="79">
        <v>-0.49264979362487793</v>
      </c>
      <c r="CC256" s="79">
        <v>-5.2772257477045059E-2</v>
      </c>
      <c r="CD256" s="79">
        <v>-0.42505878210067749</v>
      </c>
      <c r="CE256" s="79">
        <v>-0.21138972043991089</v>
      </c>
      <c r="CF256" s="79">
        <v>-8.1251397728919983E-2</v>
      </c>
      <c r="CG256" s="79">
        <v>-0.12475858628749847</v>
      </c>
      <c r="CH256" s="79">
        <v>-0.10910952091217041</v>
      </c>
      <c r="CI256" s="79">
        <v>-0.10024943947792053</v>
      </c>
      <c r="CJ256" s="79">
        <v>3.6566417664289474E-2</v>
      </c>
      <c r="CK256" s="79">
        <v>-0.13826490938663483</v>
      </c>
      <c r="CL256" s="79">
        <v>-0.39211159944534302</v>
      </c>
      <c r="CM256" s="79">
        <v>0.12081972509622574</v>
      </c>
      <c r="CN256" s="79">
        <v>-0.10709293186664581</v>
      </c>
      <c r="CO256" s="79">
        <v>-0.5178101658821106</v>
      </c>
      <c r="CP256" s="79">
        <v>-0.36060455441474915</v>
      </c>
      <c r="CQ256" s="79">
        <v>0.15301769971847534</v>
      </c>
      <c r="CR256" s="79">
        <v>0.20406167209148407</v>
      </c>
      <c r="CS256" s="79">
        <v>0.35554513335227966</v>
      </c>
      <c r="CT256" s="79">
        <v>0.20417501032352448</v>
      </c>
      <c r="CU256" s="79">
        <v>0.66118520498275757</v>
      </c>
      <c r="CV256" s="79">
        <v>0.142200767993927</v>
      </c>
      <c r="CW256" s="79">
        <v>-0.36089864373207092</v>
      </c>
      <c r="CX256" s="79">
        <v>-0.4303475022315979</v>
      </c>
      <c r="CY256" s="79">
        <v>-0.41636854410171509</v>
      </c>
      <c r="CZ256" s="79">
        <v>-0.31678876280784607</v>
      </c>
      <c r="DA256" s="79">
        <v>0.16093137860298157</v>
      </c>
      <c r="DB256" s="79">
        <v>-0.23346787691116333</v>
      </c>
      <c r="DC256" s="79">
        <v>-7.4224315583705902E-2</v>
      </c>
      <c r="DD256" s="79">
        <v>6.0335468500852585E-2</v>
      </c>
      <c r="DE256" s="79">
        <v>2.2904166951775551E-2</v>
      </c>
      <c r="DF256" s="79">
        <v>4.1455436497926712E-2</v>
      </c>
      <c r="DG256" s="79">
        <v>6.7360110580921173E-2</v>
      </c>
      <c r="DH256" s="79">
        <v>0.18519866466522217</v>
      </c>
      <c r="DI256" s="79">
        <v>2.2666037082672119E-2</v>
      </c>
      <c r="DJ256" s="79">
        <v>-0.18179431557655334</v>
      </c>
      <c r="DK256" s="79">
        <v>0.35511001944541931</v>
      </c>
      <c r="DL256" s="79">
        <v>5.6735854595899582E-2</v>
      </c>
      <c r="DM256" s="79">
        <v>-0.31313237547874451</v>
      </c>
      <c r="DN256" s="79">
        <v>-0.19189313054084778</v>
      </c>
      <c r="DO256" s="79">
        <v>0.35218009352684021</v>
      </c>
      <c r="DP256" s="79">
        <v>0.39937520027160645</v>
      </c>
      <c r="DQ256" s="79">
        <v>0.53165483474731445</v>
      </c>
      <c r="DR256" s="79">
        <v>0.36489495635032654</v>
      </c>
      <c r="DS256" s="79">
        <v>0.84290796518325806</v>
      </c>
      <c r="DT256" s="79">
        <v>0.36630627512931824</v>
      </c>
      <c r="DU256" s="79">
        <v>-0.13795751333236694</v>
      </c>
      <c r="DV256" s="79">
        <v>-0.20390932261943817</v>
      </c>
      <c r="DW256" s="79">
        <v>-0.19924503564834595</v>
      </c>
      <c r="DX256" s="79">
        <v>-0.14092773199081421</v>
      </c>
      <c r="DY256" s="79">
        <v>0.46948549151420593</v>
      </c>
      <c r="DZ256" s="79">
        <v>4.3158944696187973E-2</v>
      </c>
      <c r="EA256" s="79">
        <v>0.12382075190544128</v>
      </c>
      <c r="EB256" s="79">
        <v>0.26476442813873291</v>
      </c>
      <c r="EC256" s="79">
        <v>0.23610572516918182</v>
      </c>
      <c r="ED256" s="79">
        <v>0.25884732604026794</v>
      </c>
      <c r="EE256" s="79">
        <v>0.30936166644096375</v>
      </c>
      <c r="EF256" s="79">
        <v>0.39980000257492065</v>
      </c>
      <c r="EG256" s="79">
        <v>0.25502476096153259</v>
      </c>
      <c r="EH256" s="79">
        <v>0.12187042832374573</v>
      </c>
      <c r="EI256" s="79">
        <v>0.69338798522949219</v>
      </c>
      <c r="EJ256" s="79">
        <v>0.29327860474586487</v>
      </c>
      <c r="EK256" s="79">
        <v>-1.7610145732760429E-2</v>
      </c>
      <c r="EL256" s="79">
        <v>5.1699358969926834E-2</v>
      </c>
      <c r="EM256" s="79">
        <v>0.63973897695541382</v>
      </c>
      <c r="EN256" s="79">
        <v>0.6813768744468689</v>
      </c>
      <c r="EO256" s="79">
        <v>0.78592920303344727</v>
      </c>
      <c r="EP256" s="79">
        <v>0.59694904088973999</v>
      </c>
      <c r="EQ256" s="79">
        <v>1.105286717414856</v>
      </c>
      <c r="ER256" s="79">
        <v>0.68987905979156494</v>
      </c>
      <c r="ES256" s="79">
        <v>0.18393406271934509</v>
      </c>
      <c r="ET256" s="79">
        <v>0.12303145229816437</v>
      </c>
      <c r="EU256" s="79">
        <v>0.11424682289361954</v>
      </c>
      <c r="EV256" s="79">
        <v>0.11298765242099762</v>
      </c>
      <c r="EW256" s="79">
        <v>49.046901702880859</v>
      </c>
      <c r="EX256" s="79">
        <v>48.691329956054688</v>
      </c>
      <c r="EY256" s="79">
        <v>48.686542510986328</v>
      </c>
      <c r="EZ256" s="79">
        <v>48.229301452636719</v>
      </c>
      <c r="FA256" s="79">
        <v>47.963993072509766</v>
      </c>
      <c r="FB256" s="79">
        <v>48.04278564453125</v>
      </c>
      <c r="FC256" s="79">
        <v>48.431537628173828</v>
      </c>
      <c r="FD256" s="79">
        <v>48.882652282714844</v>
      </c>
      <c r="FE256" s="79">
        <v>50.182765960693359</v>
      </c>
      <c r="FF256" s="79">
        <v>51.400169372558594</v>
      </c>
      <c r="FG256" s="79">
        <v>52.752803802490234</v>
      </c>
      <c r="FH256" s="79">
        <v>53.466442108154297</v>
      </c>
      <c r="FI256" s="79">
        <v>54.831611633300781</v>
      </c>
      <c r="FJ256" s="79">
        <v>55.175830841064453</v>
      </c>
      <c r="FK256" s="79">
        <v>55.080741882324219</v>
      </c>
      <c r="FL256" s="79">
        <v>54.427761077880859</v>
      </c>
      <c r="FM256" s="79">
        <v>53.26947021484375</v>
      </c>
      <c r="FN256" s="79">
        <v>52.098018646240234</v>
      </c>
      <c r="FO256" s="79">
        <v>51.643890380859375</v>
      </c>
      <c r="FP256" s="79">
        <v>51.3994140625</v>
      </c>
      <c r="FQ256" s="79">
        <v>51.421073913574219</v>
      </c>
      <c r="FR256" s="79">
        <v>50.969924926757813</v>
      </c>
      <c r="FS256" s="79">
        <v>51.138729095458984</v>
      </c>
      <c r="FT256" s="79">
        <v>50.963596343994141</v>
      </c>
      <c r="FU256" s="79">
        <v>0.12409437447786331</v>
      </c>
      <c r="FV256" s="79">
        <v>0.16641701757907867</v>
      </c>
      <c r="FW256" s="79">
        <v>0.13392440974712372</v>
      </c>
      <c r="FX256" s="79">
        <v>149</v>
      </c>
      <c r="FY256" s="79">
        <v>1</v>
      </c>
      <c r="FZ256" s="41"/>
      <c r="GA256" s="34"/>
      <c r="GB256" s="34"/>
    </row>
    <row r="257" spans="1:184" x14ac:dyDescent="0.25">
      <c r="A257" t="s">
        <v>186</v>
      </c>
      <c r="B257" t="s">
        <v>236</v>
      </c>
      <c r="C257" t="s">
        <v>2</v>
      </c>
      <c r="D257" t="s">
        <v>203</v>
      </c>
      <c r="E257" t="s">
        <v>243</v>
      </c>
      <c r="F257" t="s">
        <v>1</v>
      </c>
      <c r="G257" t="s">
        <v>1</v>
      </c>
      <c r="H257" s="79">
        <v>24226</v>
      </c>
      <c r="I257" s="79">
        <v>11.960352897644043</v>
      </c>
      <c r="J257" s="79">
        <v>10.687934875488281</v>
      </c>
      <c r="K257" s="79">
        <v>9.7141246795654297</v>
      </c>
      <c r="L257" s="79">
        <v>9.6636991500854492</v>
      </c>
      <c r="M257" s="79">
        <v>10.44835090637207</v>
      </c>
      <c r="N257" s="79">
        <v>11.293663024902344</v>
      </c>
      <c r="O257" s="79">
        <v>13.807883262634277</v>
      </c>
      <c r="P257" s="79">
        <v>16.263523101806641</v>
      </c>
      <c r="Q257" s="79">
        <v>15.312148094177246</v>
      </c>
      <c r="R257" s="79">
        <v>14.066900253295898</v>
      </c>
      <c r="S257" s="79">
        <v>13.7724609375</v>
      </c>
      <c r="T257" s="79">
        <v>13.438076019287109</v>
      </c>
      <c r="U257" s="79">
        <v>12.960196495056152</v>
      </c>
      <c r="V257" s="79">
        <v>12.305391311645508</v>
      </c>
      <c r="W257" s="79">
        <v>11.933380126953125</v>
      </c>
      <c r="X257" s="79">
        <v>13.31993579864502</v>
      </c>
      <c r="Y257" s="79">
        <v>15.904871940612793</v>
      </c>
      <c r="Z257" s="79">
        <v>18.207454681396484</v>
      </c>
      <c r="AA257" s="79">
        <v>21.729288101196289</v>
      </c>
      <c r="AB257" s="79">
        <v>21.61652946472168</v>
      </c>
      <c r="AC257" s="79">
        <v>21.406877517700195</v>
      </c>
      <c r="AD257" s="79">
        <v>19.728591918945313</v>
      </c>
      <c r="AE257" s="79">
        <v>17.496837615966797</v>
      </c>
      <c r="AF257" s="79">
        <v>14.377899169921875</v>
      </c>
      <c r="AG257" s="79">
        <v>-2.3411781787872314</v>
      </c>
      <c r="AH257" s="79">
        <v>-2.6054873466491699</v>
      </c>
      <c r="AI257" s="79">
        <v>-3.4195072650909424</v>
      </c>
      <c r="AJ257" s="79">
        <v>-3.1868960857391357</v>
      </c>
      <c r="AK257" s="79">
        <v>-1.6290451288223267</v>
      </c>
      <c r="AL257" s="79">
        <v>-2.1366672515869141</v>
      </c>
      <c r="AM257" s="79">
        <v>-1.2247570753097534</v>
      </c>
      <c r="AN257" s="79">
        <v>-0.857002854347229</v>
      </c>
      <c r="AO257" s="79">
        <v>-0.28772333264350891</v>
      </c>
      <c r="AP257" s="79">
        <v>-0.4289591908454895</v>
      </c>
      <c r="AQ257" s="79">
        <v>0.23779405653476715</v>
      </c>
      <c r="AR257" s="79">
        <v>0.21890632808208466</v>
      </c>
      <c r="AS257" s="79">
        <v>-0.57550263404846191</v>
      </c>
      <c r="AT257" s="79">
        <v>-1.3749017715454102</v>
      </c>
      <c r="AU257" s="79">
        <v>-0.85786467790603638</v>
      </c>
      <c r="AV257" s="79">
        <v>0.3429642915725708</v>
      </c>
      <c r="AW257" s="79">
        <v>1.0635839700698853</v>
      </c>
      <c r="AX257" s="79">
        <v>-0.93790173530578613</v>
      </c>
      <c r="AY257" s="79">
        <v>-0.90890395641326904</v>
      </c>
      <c r="AZ257" s="79">
        <v>-1.6395174264907837</v>
      </c>
      <c r="BA257" s="79">
        <v>-3.1598899364471436</v>
      </c>
      <c r="BB257" s="79">
        <v>-3.8259987831115723</v>
      </c>
      <c r="BC257" s="79">
        <v>-3.6095342636108398</v>
      </c>
      <c r="BD257" s="79">
        <v>-3.226067066192627</v>
      </c>
      <c r="BE257" s="79">
        <v>-1.6434837579727173</v>
      </c>
      <c r="BF257" s="79">
        <v>-1.8825994729995728</v>
      </c>
      <c r="BG257" s="79">
        <v>-2.5364608764648438</v>
      </c>
      <c r="BH257" s="79">
        <v>-2.3735260963439941</v>
      </c>
      <c r="BI257" s="79">
        <v>-1.0113925933837891</v>
      </c>
      <c r="BJ257" s="79">
        <v>-1.4293906688690186</v>
      </c>
      <c r="BK257" s="79">
        <v>-0.4577212929725647</v>
      </c>
      <c r="BL257" s="79">
        <v>1.5892531722784042E-2</v>
      </c>
      <c r="BM257" s="79">
        <v>0.45662015676498413</v>
      </c>
      <c r="BN257" s="79">
        <v>0.38241857290267944</v>
      </c>
      <c r="BO257" s="79">
        <v>1.0323516130447388</v>
      </c>
      <c r="BP257" s="79">
        <v>0.98508113622665405</v>
      </c>
      <c r="BQ257" s="79">
        <v>0.10865167528390884</v>
      </c>
      <c r="BR257" s="79">
        <v>-0.72109836339950562</v>
      </c>
      <c r="BS257" s="79">
        <v>-0.22564490139484406</v>
      </c>
      <c r="BT257" s="79">
        <v>1.0793027877807617</v>
      </c>
      <c r="BU257" s="79">
        <v>1.7542458772659302</v>
      </c>
      <c r="BV257" s="79">
        <v>-0.11888205260038376</v>
      </c>
      <c r="BW257" s="79">
        <v>0.30717962980270386</v>
      </c>
      <c r="BX257" s="79">
        <v>-0.59758096933364868</v>
      </c>
      <c r="BY257" s="79">
        <v>-1.9464435577392578</v>
      </c>
      <c r="BZ257" s="79">
        <v>-2.8098700046539307</v>
      </c>
      <c r="CA257" s="79">
        <v>-2.6099069118499756</v>
      </c>
      <c r="CB257" s="79">
        <v>-2.342501163482666</v>
      </c>
      <c r="CC257" s="79">
        <v>-1.1602625846862793</v>
      </c>
      <c r="CD257" s="79">
        <v>-1.3819293975830078</v>
      </c>
      <c r="CE257" s="79">
        <v>-1.92486572265625</v>
      </c>
      <c r="CF257" s="79">
        <v>-1.8101884126663208</v>
      </c>
      <c r="CG257" s="79">
        <v>-0.58360832929611206</v>
      </c>
      <c r="CH257" s="79">
        <v>-0.93953311443328857</v>
      </c>
      <c r="CI257" s="79">
        <v>7.3525376617908478E-2</v>
      </c>
      <c r="CJ257" s="79">
        <v>0.6204572319984436</v>
      </c>
      <c r="CK257" s="79">
        <v>0.97215020656585693</v>
      </c>
      <c r="CL257" s="79">
        <v>0.94437634944915771</v>
      </c>
      <c r="CM257" s="79">
        <v>1.5826598405838013</v>
      </c>
      <c r="CN257" s="79">
        <v>1.5157314538955688</v>
      </c>
      <c r="CO257" s="79">
        <v>0.58249485492706299</v>
      </c>
      <c r="CP257" s="79">
        <v>-0.26827612519264221</v>
      </c>
      <c r="CQ257" s="79">
        <v>0.21222856640815735</v>
      </c>
      <c r="CR257" s="79">
        <v>1.589288592338562</v>
      </c>
      <c r="CS257" s="79">
        <v>2.2325961589813232</v>
      </c>
      <c r="CT257" s="79">
        <v>0.44836848974227905</v>
      </c>
      <c r="CU257" s="79">
        <v>1.1494354009628296</v>
      </c>
      <c r="CV257" s="79">
        <v>0.12406107783317566</v>
      </c>
      <c r="CW257" s="79">
        <v>-1.1060143709182739</v>
      </c>
      <c r="CX257" s="79">
        <v>-2.106102466583252</v>
      </c>
      <c r="CY257" s="79">
        <v>-1.9175682067871094</v>
      </c>
      <c r="CZ257" s="79">
        <v>-1.7305461168289185</v>
      </c>
      <c r="DA257" s="79">
        <v>-0.67704147100448608</v>
      </c>
      <c r="DB257" s="79">
        <v>-0.88125938177108765</v>
      </c>
      <c r="DC257" s="79">
        <v>-1.3132705688476563</v>
      </c>
      <c r="DD257" s="79">
        <v>-1.2468507289886475</v>
      </c>
      <c r="DE257" s="79">
        <v>-0.15582405030727386</v>
      </c>
      <c r="DF257" s="79">
        <v>-0.44967558979988098</v>
      </c>
      <c r="DG257" s="79">
        <v>0.60477203130722046</v>
      </c>
      <c r="DH257" s="79">
        <v>1.2250219583511353</v>
      </c>
      <c r="DI257" s="79">
        <v>1.487680196762085</v>
      </c>
      <c r="DJ257" s="79">
        <v>1.5063340663909912</v>
      </c>
      <c r="DK257" s="79">
        <v>2.1329679489135742</v>
      </c>
      <c r="DL257" s="79">
        <v>2.0463817119598389</v>
      </c>
      <c r="DM257" s="79">
        <v>1.0563380718231201</v>
      </c>
      <c r="DN257" s="79">
        <v>0.18454612791538239</v>
      </c>
      <c r="DO257" s="79">
        <v>0.65010201930999756</v>
      </c>
      <c r="DP257" s="79">
        <v>2.0992743968963623</v>
      </c>
      <c r="DQ257" s="79">
        <v>2.7109465599060059</v>
      </c>
      <c r="DR257" s="79">
        <v>1.0156190395355225</v>
      </c>
      <c r="DS257" s="79">
        <v>1.9916912317276001</v>
      </c>
      <c r="DT257" s="79">
        <v>0.845703125</v>
      </c>
      <c r="DU257" s="79">
        <v>-0.26558512449264526</v>
      </c>
      <c r="DV257" s="79">
        <v>-1.4023348093032837</v>
      </c>
      <c r="DW257" s="79">
        <v>-1.2252295017242432</v>
      </c>
      <c r="DX257" s="79">
        <v>-1.1185910701751709</v>
      </c>
      <c r="DY257" s="79">
        <v>2.0653070881962776E-2</v>
      </c>
      <c r="DZ257" s="79">
        <v>-0.15837132930755615</v>
      </c>
      <c r="EA257" s="79">
        <v>-0.43022429943084717</v>
      </c>
      <c r="EB257" s="79">
        <v>-0.43348067998886108</v>
      </c>
      <c r="EC257" s="79">
        <v>0.46182850003242493</v>
      </c>
      <c r="ED257" s="79">
        <v>0.25760090351104736</v>
      </c>
      <c r="EE257" s="79">
        <v>1.3718078136444092</v>
      </c>
      <c r="EF257" s="79">
        <v>2.0979173183441162</v>
      </c>
      <c r="EG257" s="79">
        <v>2.2320237159729004</v>
      </c>
      <c r="EH257" s="79">
        <v>2.3177118301391602</v>
      </c>
      <c r="EI257" s="79">
        <v>2.927525520324707</v>
      </c>
      <c r="EJ257" s="79">
        <v>2.8125565052032471</v>
      </c>
      <c r="EK257" s="79">
        <v>1.7404923439025879</v>
      </c>
      <c r="EL257" s="79">
        <v>0.83834958076477051</v>
      </c>
      <c r="EM257" s="79">
        <v>1.2823218107223511</v>
      </c>
      <c r="EN257" s="79">
        <v>2.8356130123138428</v>
      </c>
      <c r="EO257" s="79">
        <v>3.4016084671020508</v>
      </c>
      <c r="EP257" s="79">
        <v>1.8346387147903442</v>
      </c>
      <c r="EQ257" s="79">
        <v>3.2077746391296387</v>
      </c>
      <c r="ER257" s="79">
        <v>1.8876395225524902</v>
      </c>
      <c r="ES257" s="79">
        <v>0.9478611946105957</v>
      </c>
      <c r="ET257" s="79">
        <v>-0.38620609045028687</v>
      </c>
      <c r="EU257" s="79">
        <v>-0.22560223937034607</v>
      </c>
      <c r="EV257" s="79">
        <v>-0.23502525687217712</v>
      </c>
      <c r="EW257" s="79">
        <v>50.510799407958984</v>
      </c>
      <c r="EX257" s="79">
        <v>49.920280456542969</v>
      </c>
      <c r="EY257" s="79">
        <v>49.914531707763672</v>
      </c>
      <c r="EZ257" s="79">
        <v>49.478015899658203</v>
      </c>
      <c r="FA257" s="79">
        <v>49.146755218505859</v>
      </c>
      <c r="FB257" s="79">
        <v>49.027629852294922</v>
      </c>
      <c r="FC257" s="79">
        <v>49.440315246582031</v>
      </c>
      <c r="FD257" s="79">
        <v>49.781326293945313</v>
      </c>
      <c r="FE257" s="79">
        <v>50.526939392089844</v>
      </c>
      <c r="FF257" s="79">
        <v>51.820377349853516</v>
      </c>
      <c r="FG257" s="79">
        <v>52.689788818359375</v>
      </c>
      <c r="FH257" s="79">
        <v>53.335926055908203</v>
      </c>
      <c r="FI257" s="79">
        <v>53.938278198242188</v>
      </c>
      <c r="FJ257" s="79">
        <v>54.727542877197266</v>
      </c>
      <c r="FK257" s="79">
        <v>54.574466705322266</v>
      </c>
      <c r="FL257" s="79">
        <v>53.950958251953125</v>
      </c>
      <c r="FM257" s="79">
        <v>53.313961029052734</v>
      </c>
      <c r="FN257" s="79">
        <v>52.607765197753906</v>
      </c>
      <c r="FO257" s="79">
        <v>52.20843505859375</v>
      </c>
      <c r="FP257" s="79">
        <v>51.79547119140625</v>
      </c>
      <c r="FQ257" s="79">
        <v>51.910861968994141</v>
      </c>
      <c r="FR257" s="79">
        <v>51.502109527587891</v>
      </c>
      <c r="FS257" s="79">
        <v>51.579368591308594</v>
      </c>
      <c r="FT257" s="79">
        <v>50.735832214355469</v>
      </c>
      <c r="FU257" s="79">
        <v>0.39700150489807129</v>
      </c>
      <c r="FV257" s="79">
        <v>0.5758698582649231</v>
      </c>
      <c r="FW257" s="79">
        <v>0.40477919578552246</v>
      </c>
      <c r="FX257" s="79">
        <v>731</v>
      </c>
      <c r="FY257" s="79">
        <v>1</v>
      </c>
      <c r="FZ257" s="41"/>
      <c r="GA257" s="34"/>
      <c r="GB257" s="34"/>
    </row>
    <row r="258" spans="1:184" x14ac:dyDescent="0.25">
      <c r="A258" t="s">
        <v>186</v>
      </c>
      <c r="B258" t="s">
        <v>236</v>
      </c>
      <c r="C258" t="s">
        <v>2</v>
      </c>
      <c r="D258" t="s">
        <v>203</v>
      </c>
      <c r="E258" t="s">
        <v>243</v>
      </c>
      <c r="F258" t="s">
        <v>178</v>
      </c>
      <c r="G258" t="s">
        <v>1</v>
      </c>
      <c r="H258" s="79">
        <v>17318</v>
      </c>
      <c r="I258" s="79">
        <v>8.0916328430175781</v>
      </c>
      <c r="J258" s="79">
        <v>6.904548168182373</v>
      </c>
      <c r="K258" s="79">
        <v>6.3323078155517578</v>
      </c>
      <c r="L258" s="79">
        <v>6.136601448059082</v>
      </c>
      <c r="M258" s="79">
        <v>6.2829728126525879</v>
      </c>
      <c r="N258" s="79">
        <v>6.8612022399902344</v>
      </c>
      <c r="O258" s="79">
        <v>8.3237981796264648</v>
      </c>
      <c r="P258" s="79">
        <v>10.385821342468262</v>
      </c>
      <c r="Q258" s="79">
        <v>9.7157211303710938</v>
      </c>
      <c r="R258" s="79">
        <v>8.6895570755004883</v>
      </c>
      <c r="S258" s="79">
        <v>8.8744916915893555</v>
      </c>
      <c r="T258" s="79">
        <v>8.0147876739501953</v>
      </c>
      <c r="U258" s="79">
        <v>8.2100715637207031</v>
      </c>
      <c r="V258" s="79">
        <v>7.9355120658874512</v>
      </c>
      <c r="W258" s="79">
        <v>7.6200628280639648</v>
      </c>
      <c r="X258" s="79">
        <v>8.198847770690918</v>
      </c>
      <c r="Y258" s="79">
        <v>9.7417383193969727</v>
      </c>
      <c r="Z258" s="79">
        <v>12.042889595031738</v>
      </c>
      <c r="AA258" s="79">
        <v>14.331233024597168</v>
      </c>
      <c r="AB258" s="79">
        <v>14.427361488342285</v>
      </c>
      <c r="AC258" s="79">
        <v>14.393230438232422</v>
      </c>
      <c r="AD258" s="79">
        <v>13.452951431274414</v>
      </c>
      <c r="AE258" s="79">
        <v>12.173365592956543</v>
      </c>
      <c r="AF258" s="79">
        <v>10.036422729492188</v>
      </c>
      <c r="AG258" s="79">
        <v>-1.9272845983505249</v>
      </c>
      <c r="AH258" s="79">
        <v>-1.9154515266418457</v>
      </c>
      <c r="AI258" s="79">
        <v>-2.0743041038513184</v>
      </c>
      <c r="AJ258" s="79">
        <v>-1.9389557838439941</v>
      </c>
      <c r="AK258" s="79">
        <v>-1.2110984325408936</v>
      </c>
      <c r="AL258" s="79">
        <v>-1.2783987522125244</v>
      </c>
      <c r="AM258" s="79">
        <v>-1.2001802921295166</v>
      </c>
      <c r="AN258" s="79">
        <v>-0.32323533296585083</v>
      </c>
      <c r="AO258" s="79">
        <v>-0.47824773192405701</v>
      </c>
      <c r="AP258" s="79">
        <v>-0.28713527321815491</v>
      </c>
      <c r="AQ258" s="79">
        <v>0.73072522878646851</v>
      </c>
      <c r="AR258" s="79">
        <v>7.809121161699295E-3</v>
      </c>
      <c r="AS258" s="79">
        <v>-0.23880434036254883</v>
      </c>
      <c r="AT258" s="79">
        <v>-0.86122244596481323</v>
      </c>
      <c r="AU258" s="79">
        <v>-0.67703467607498169</v>
      </c>
      <c r="AV258" s="79">
        <v>-8.4681436419487E-2</v>
      </c>
      <c r="AW258" s="79">
        <v>0.49709206819534302</v>
      </c>
      <c r="AX258" s="79">
        <v>-0.31597357988357544</v>
      </c>
      <c r="AY258" s="79">
        <v>0.15904523432254791</v>
      </c>
      <c r="AZ258" s="79">
        <v>-0.44561949372291565</v>
      </c>
      <c r="BA258" s="79">
        <v>-1.228845477104187</v>
      </c>
      <c r="BB258" s="79">
        <v>-2.4922714233398438</v>
      </c>
      <c r="BC258" s="79">
        <v>-2.1787478923797607</v>
      </c>
      <c r="BD258" s="79">
        <v>-1.8532595634460449</v>
      </c>
      <c r="BE258" s="79">
        <v>-1.349689245223999</v>
      </c>
      <c r="BF258" s="79">
        <v>-1.3739916086196899</v>
      </c>
      <c r="BG258" s="79">
        <v>-1.5556997060775757</v>
      </c>
      <c r="BH258" s="79">
        <v>-1.448439359664917</v>
      </c>
      <c r="BI258" s="79">
        <v>-0.76663404703140259</v>
      </c>
      <c r="BJ258" s="79">
        <v>-0.84349173307418823</v>
      </c>
      <c r="BK258" s="79">
        <v>-0.68701291084289551</v>
      </c>
      <c r="BL258" s="79">
        <v>0.31973883509635925</v>
      </c>
      <c r="BM258" s="79">
        <v>2.7623359113931656E-2</v>
      </c>
      <c r="BN258" s="79">
        <v>0.21817423403263092</v>
      </c>
      <c r="BO258" s="79">
        <v>1.2422516345977783</v>
      </c>
      <c r="BP258" s="79">
        <v>0.46335333585739136</v>
      </c>
      <c r="BQ258" s="79">
        <v>0.26061552762985229</v>
      </c>
      <c r="BR258" s="79">
        <v>-0.33649230003356934</v>
      </c>
      <c r="BS258" s="79">
        <v>-0.22685639560222626</v>
      </c>
      <c r="BT258" s="79">
        <v>0.36723479628562927</v>
      </c>
      <c r="BU258" s="79">
        <v>0.9839438796043396</v>
      </c>
      <c r="BV258" s="79">
        <v>0.28299075365066528</v>
      </c>
      <c r="BW258" s="79">
        <v>0.83686071634292603</v>
      </c>
      <c r="BX258" s="79">
        <v>0.1703009158372879</v>
      </c>
      <c r="BY258" s="79">
        <v>-0.60827642679214478</v>
      </c>
      <c r="BZ258" s="79">
        <v>-1.8134336471557617</v>
      </c>
      <c r="CA258" s="79">
        <v>-1.5126721858978271</v>
      </c>
      <c r="CB258" s="79">
        <v>-1.2403486967086792</v>
      </c>
      <c r="CC258" s="79">
        <v>-0.94964855909347534</v>
      </c>
      <c r="CD258" s="79">
        <v>-0.99897819757461548</v>
      </c>
      <c r="CE258" s="79">
        <v>-1.1965157985687256</v>
      </c>
      <c r="CF258" s="79">
        <v>-1.1087092161178589</v>
      </c>
      <c r="CG258" s="79">
        <v>-0.45879939198493958</v>
      </c>
      <c r="CH258" s="79">
        <v>-0.54227650165557861</v>
      </c>
      <c r="CI258" s="79">
        <v>-0.33159476518630981</v>
      </c>
      <c r="CJ258" s="79">
        <v>0.76506078243255615</v>
      </c>
      <c r="CK258" s="79">
        <v>0.37798812985420227</v>
      </c>
      <c r="CL258" s="79">
        <v>0.56815004348754883</v>
      </c>
      <c r="CM258" s="79">
        <v>1.5965332984924316</v>
      </c>
      <c r="CN258" s="79">
        <v>0.7788618803024292</v>
      </c>
      <c r="CO258" s="79">
        <v>0.60651218891143799</v>
      </c>
      <c r="CP258" s="79">
        <v>2.6934189721941948E-2</v>
      </c>
      <c r="CQ258" s="79">
        <v>8.4935702383518219E-2</v>
      </c>
      <c r="CR258" s="79">
        <v>0.68023061752319336</v>
      </c>
      <c r="CS258" s="79">
        <v>1.3211359977722168</v>
      </c>
      <c r="CT258" s="79">
        <v>0.69783163070678711</v>
      </c>
      <c r="CU258" s="79">
        <v>1.3063136339187622</v>
      </c>
      <c r="CV258" s="79">
        <v>0.59688550233840942</v>
      </c>
      <c r="CW258" s="79">
        <v>-0.17847220599651337</v>
      </c>
      <c r="CX258" s="79">
        <v>-1.3432725667953491</v>
      </c>
      <c r="CY258" s="79">
        <v>-1.0513501167297363</v>
      </c>
      <c r="CZ258" s="79">
        <v>-0.81584841012954712</v>
      </c>
      <c r="DA258" s="79">
        <v>-0.54960781335830688</v>
      </c>
      <c r="DB258" s="79">
        <v>-0.62396472692489624</v>
      </c>
      <c r="DC258" s="79">
        <v>-0.83733195066452026</v>
      </c>
      <c r="DD258" s="79">
        <v>-0.76897907257080078</v>
      </c>
      <c r="DE258" s="79">
        <v>-0.15096473693847656</v>
      </c>
      <c r="DF258" s="79">
        <v>-0.2410612553358078</v>
      </c>
      <c r="DG258" s="79">
        <v>2.3823374882340431E-2</v>
      </c>
      <c r="DH258" s="79">
        <v>1.2103826999664307</v>
      </c>
      <c r="DI258" s="79">
        <v>0.72835290431976318</v>
      </c>
      <c r="DJ258" s="79">
        <v>0.91812586784362793</v>
      </c>
      <c r="DK258" s="79">
        <v>1.950814962387085</v>
      </c>
      <c r="DL258" s="79">
        <v>1.0943703651428223</v>
      </c>
      <c r="DM258" s="79">
        <v>0.95240885019302368</v>
      </c>
      <c r="DN258" s="79">
        <v>0.39036068320274353</v>
      </c>
      <c r="DO258" s="79">
        <v>0.3967278003692627</v>
      </c>
      <c r="DP258" s="79">
        <v>0.99322640895843506</v>
      </c>
      <c r="DQ258" s="79">
        <v>1.6583280563354492</v>
      </c>
      <c r="DR258" s="79">
        <v>1.1126724481582642</v>
      </c>
      <c r="DS258" s="79">
        <v>1.7757666110992432</v>
      </c>
      <c r="DT258" s="79">
        <v>1.0234700441360474</v>
      </c>
      <c r="DU258" s="79">
        <v>0.25133204460144043</v>
      </c>
      <c r="DV258" s="79">
        <v>-0.8731115460395813</v>
      </c>
      <c r="DW258" s="79">
        <v>-0.59002810716629028</v>
      </c>
      <c r="DX258" s="79">
        <v>-0.39134815335273743</v>
      </c>
      <c r="DY258" s="79">
        <v>2.798742800951004E-2</v>
      </c>
      <c r="DZ258" s="79">
        <v>-8.2504883408546448E-2</v>
      </c>
      <c r="EA258" s="79">
        <v>-0.31872746348381042</v>
      </c>
      <c r="EB258" s="79">
        <v>-0.27846267819404602</v>
      </c>
      <c r="EC258" s="79">
        <v>0.29349958896636963</v>
      </c>
      <c r="ED258" s="79">
        <v>0.19384573400020599</v>
      </c>
      <c r="EE258" s="79">
        <v>0.5369907021522522</v>
      </c>
      <c r="EF258" s="79">
        <v>1.8533568382263184</v>
      </c>
      <c r="EG258" s="79">
        <v>1.2342239618301392</v>
      </c>
      <c r="EH258" s="79">
        <v>1.4234353303909302</v>
      </c>
      <c r="EI258" s="79">
        <v>2.46234130859375</v>
      </c>
      <c r="EJ258" s="79">
        <v>1.5499145984649658</v>
      </c>
      <c r="EK258" s="79">
        <v>1.4518287181854248</v>
      </c>
      <c r="EL258" s="79">
        <v>0.91509085893630981</v>
      </c>
      <c r="EM258" s="79">
        <v>0.84690606594085693</v>
      </c>
      <c r="EN258" s="79">
        <v>1.4451426267623901</v>
      </c>
      <c r="EO258" s="79">
        <v>2.1451799869537354</v>
      </c>
      <c r="EP258" s="79">
        <v>1.7116369009017944</v>
      </c>
      <c r="EQ258" s="79">
        <v>2.4535820484161377</v>
      </c>
      <c r="ER258" s="79">
        <v>1.6393904685974121</v>
      </c>
      <c r="ES258" s="79">
        <v>0.87190109491348267</v>
      </c>
      <c r="ET258" s="79">
        <v>-0.1942736953496933</v>
      </c>
      <c r="EU258" s="79">
        <v>7.6047606766223907E-2</v>
      </c>
      <c r="EV258" s="79">
        <v>0.22156278789043427</v>
      </c>
      <c r="EW258" s="79">
        <v>51.367210388183594</v>
      </c>
      <c r="EX258" s="79">
        <v>50.762725830078125</v>
      </c>
      <c r="EY258" s="79">
        <v>50.653949737548828</v>
      </c>
      <c r="EZ258" s="79">
        <v>50.155868530273438</v>
      </c>
      <c r="FA258" s="79">
        <v>50.328624725341797</v>
      </c>
      <c r="FB258" s="79">
        <v>50.057624816894531</v>
      </c>
      <c r="FC258" s="79">
        <v>50.093395233154297</v>
      </c>
      <c r="FD258" s="79">
        <v>50.103313446044922</v>
      </c>
      <c r="FE258" s="79">
        <v>50.736793518066406</v>
      </c>
      <c r="FF258" s="79">
        <v>52.082996368408203</v>
      </c>
      <c r="FG258" s="79">
        <v>52.9549560546875</v>
      </c>
      <c r="FH258" s="79">
        <v>52.964088439941406</v>
      </c>
      <c r="FI258" s="79">
        <v>53.416763305664063</v>
      </c>
      <c r="FJ258" s="79">
        <v>54.314468383789063</v>
      </c>
      <c r="FK258" s="79">
        <v>54.162570953369141</v>
      </c>
      <c r="FL258" s="79">
        <v>53.597396850585938</v>
      </c>
      <c r="FM258" s="79">
        <v>53.533016204833984</v>
      </c>
      <c r="FN258" s="79">
        <v>52.933975219726563</v>
      </c>
      <c r="FO258" s="79">
        <v>52.409736633300781</v>
      </c>
      <c r="FP258" s="79">
        <v>52.019443511962891</v>
      </c>
      <c r="FQ258" s="79">
        <v>52.354499816894531</v>
      </c>
      <c r="FR258" s="79">
        <v>52.099254608154297</v>
      </c>
      <c r="FS258" s="79">
        <v>52.217967987060547</v>
      </c>
      <c r="FT258" s="79">
        <v>50.658756256103516</v>
      </c>
      <c r="FU258" s="79">
        <v>0.26917368173599243</v>
      </c>
      <c r="FV258" s="79">
        <v>0.40453115105628967</v>
      </c>
      <c r="FW258" s="79">
        <v>0.28252595663070679</v>
      </c>
      <c r="FX258" s="79">
        <v>574</v>
      </c>
      <c r="FY258" s="79">
        <v>1</v>
      </c>
      <c r="FZ258" s="41"/>
      <c r="GA258" s="34"/>
      <c r="GB258" s="34"/>
    </row>
    <row r="259" spans="1:184" x14ac:dyDescent="0.25">
      <c r="A259" t="s">
        <v>186</v>
      </c>
      <c r="B259" t="s">
        <v>236</v>
      </c>
      <c r="C259" t="s">
        <v>2</v>
      </c>
      <c r="D259" t="s">
        <v>203</v>
      </c>
      <c r="E259" t="s">
        <v>243</v>
      </c>
      <c r="F259" t="s">
        <v>179</v>
      </c>
      <c r="G259" t="s">
        <v>1</v>
      </c>
      <c r="H259" s="79">
        <v>832</v>
      </c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E259" s="79"/>
      <c r="BF259" s="79"/>
      <c r="BG259" s="79"/>
      <c r="BH259" s="79"/>
      <c r="BI259" s="79"/>
      <c r="BJ259" s="79"/>
      <c r="BK259" s="79"/>
      <c r="BL259" s="79"/>
      <c r="BM259" s="79"/>
      <c r="BN259" s="79"/>
      <c r="BO259" s="79"/>
      <c r="BP259" s="79"/>
      <c r="BQ259" s="79"/>
      <c r="BR259" s="79"/>
      <c r="BS259" s="79"/>
      <c r="BT259" s="79"/>
      <c r="BU259" s="79"/>
      <c r="BV259" s="79"/>
      <c r="BW259" s="79"/>
      <c r="BX259" s="79"/>
      <c r="BY259" s="79"/>
      <c r="BZ259" s="79"/>
      <c r="CA259" s="79"/>
      <c r="CB259" s="79"/>
      <c r="CC259" s="79"/>
      <c r="CD259" s="79"/>
      <c r="CE259" s="79"/>
      <c r="CF259" s="79"/>
      <c r="CG259" s="79"/>
      <c r="CH259" s="79"/>
      <c r="CI259" s="79"/>
      <c r="CJ259" s="79"/>
      <c r="CK259" s="79"/>
      <c r="CL259" s="79"/>
      <c r="CM259" s="79"/>
      <c r="CN259" s="79"/>
      <c r="CO259" s="79"/>
      <c r="CP259" s="79"/>
      <c r="CQ259" s="79"/>
      <c r="CR259" s="79"/>
      <c r="CS259" s="79"/>
      <c r="CT259" s="79"/>
      <c r="CU259" s="79"/>
      <c r="CV259" s="79"/>
      <c r="CW259" s="79"/>
      <c r="CX259" s="79"/>
      <c r="CY259" s="79"/>
      <c r="CZ259" s="79"/>
      <c r="DA259" s="79"/>
      <c r="DB259" s="79"/>
      <c r="DC259" s="79"/>
      <c r="DD259" s="79"/>
      <c r="DE259" s="79"/>
      <c r="DF259" s="79"/>
      <c r="DG259" s="79"/>
      <c r="DH259" s="79"/>
      <c r="DI259" s="79"/>
      <c r="DJ259" s="79"/>
      <c r="DK259" s="79"/>
      <c r="DL259" s="79"/>
      <c r="DM259" s="79"/>
      <c r="DN259" s="79"/>
      <c r="DO259" s="79"/>
      <c r="DP259" s="79"/>
      <c r="DQ259" s="79"/>
      <c r="DR259" s="79"/>
      <c r="DS259" s="79"/>
      <c r="DT259" s="79"/>
      <c r="DU259" s="79"/>
      <c r="DV259" s="79"/>
      <c r="DW259" s="79"/>
      <c r="DX259" s="79"/>
      <c r="DY259" s="79"/>
      <c r="DZ259" s="79"/>
      <c r="EA259" s="79"/>
      <c r="EB259" s="79"/>
      <c r="EC259" s="79"/>
      <c r="ED259" s="79"/>
      <c r="EE259" s="79"/>
      <c r="EF259" s="79"/>
      <c r="EG259" s="79"/>
      <c r="EH259" s="79"/>
      <c r="EI259" s="79"/>
      <c r="EJ259" s="79"/>
      <c r="EK259" s="79"/>
      <c r="EL259" s="79"/>
      <c r="EM259" s="79"/>
      <c r="EN259" s="79"/>
      <c r="EO259" s="79"/>
      <c r="EP259" s="79"/>
      <c r="EQ259" s="79"/>
      <c r="ER259" s="79"/>
      <c r="ES259" s="79"/>
      <c r="ET259" s="79"/>
      <c r="EU259" s="79"/>
      <c r="EV259" s="79"/>
      <c r="EW259" s="79"/>
      <c r="EX259" s="79"/>
      <c r="EY259" s="79"/>
      <c r="EZ259" s="79"/>
      <c r="FA259" s="79"/>
      <c r="FB259" s="79"/>
      <c r="FC259" s="79"/>
      <c r="FD259" s="79"/>
      <c r="FE259" s="79"/>
      <c r="FF259" s="79"/>
      <c r="FG259" s="79"/>
      <c r="FH259" s="79"/>
      <c r="FI259" s="79"/>
      <c r="FJ259" s="79"/>
      <c r="FK259" s="79"/>
      <c r="FL259" s="79"/>
      <c r="FM259" s="79"/>
      <c r="FN259" s="79"/>
      <c r="FO259" s="79"/>
      <c r="FP259" s="79"/>
      <c r="FQ259" s="79"/>
      <c r="FR259" s="79"/>
      <c r="FS259" s="79"/>
      <c r="FT259" s="79"/>
      <c r="FU259" s="79"/>
      <c r="FV259" s="79"/>
      <c r="FW259" s="79"/>
      <c r="FX259" s="79">
        <v>9</v>
      </c>
      <c r="FY259" s="79">
        <v>0</v>
      </c>
      <c r="FZ259" s="41"/>
      <c r="GA259" s="34"/>
      <c r="GB259" s="34"/>
    </row>
    <row r="260" spans="1:184" x14ac:dyDescent="0.25">
      <c r="A260" t="s">
        <v>186</v>
      </c>
      <c r="B260" t="s">
        <v>236</v>
      </c>
      <c r="C260" t="s">
        <v>2</v>
      </c>
      <c r="D260" t="s">
        <v>203</v>
      </c>
      <c r="E260" t="s">
        <v>243</v>
      </c>
      <c r="F260" t="s">
        <v>180</v>
      </c>
      <c r="G260" t="s">
        <v>1</v>
      </c>
      <c r="H260" s="79">
        <v>443</v>
      </c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E260" s="79"/>
      <c r="BF260" s="79"/>
      <c r="BG260" s="79"/>
      <c r="BH260" s="79"/>
      <c r="BI260" s="79"/>
      <c r="BJ260" s="79"/>
      <c r="BK260" s="79"/>
      <c r="BL260" s="79"/>
      <c r="BM260" s="79"/>
      <c r="BN260" s="79"/>
      <c r="BO260" s="79"/>
      <c r="BP260" s="79"/>
      <c r="BQ260" s="79"/>
      <c r="BR260" s="79"/>
      <c r="BS260" s="79"/>
      <c r="BT260" s="79"/>
      <c r="BU260" s="79"/>
      <c r="BV260" s="79"/>
      <c r="BW260" s="79"/>
      <c r="BX260" s="79"/>
      <c r="BY260" s="79"/>
      <c r="BZ260" s="79"/>
      <c r="CA260" s="79"/>
      <c r="CB260" s="79"/>
      <c r="CC260" s="79"/>
      <c r="CD260" s="79"/>
      <c r="CE260" s="79"/>
      <c r="CF260" s="79"/>
      <c r="CG260" s="79"/>
      <c r="CH260" s="79"/>
      <c r="CI260" s="79"/>
      <c r="CJ260" s="79"/>
      <c r="CK260" s="79"/>
      <c r="CL260" s="79"/>
      <c r="CM260" s="79"/>
      <c r="CN260" s="79"/>
      <c r="CO260" s="79"/>
      <c r="CP260" s="79"/>
      <c r="CQ260" s="79"/>
      <c r="CR260" s="79"/>
      <c r="CS260" s="79"/>
      <c r="CT260" s="79"/>
      <c r="CU260" s="79"/>
      <c r="CV260" s="79"/>
      <c r="CW260" s="79"/>
      <c r="CX260" s="79"/>
      <c r="CY260" s="79"/>
      <c r="CZ260" s="79"/>
      <c r="DA260" s="79"/>
      <c r="DB260" s="79"/>
      <c r="DC260" s="79"/>
      <c r="DD260" s="79"/>
      <c r="DE260" s="79"/>
      <c r="DF260" s="79"/>
      <c r="DG260" s="79"/>
      <c r="DH260" s="79"/>
      <c r="DI260" s="79"/>
      <c r="DJ260" s="79"/>
      <c r="DK260" s="79"/>
      <c r="DL260" s="79"/>
      <c r="DM260" s="79"/>
      <c r="DN260" s="79"/>
      <c r="DO260" s="79"/>
      <c r="DP260" s="79"/>
      <c r="DQ260" s="79"/>
      <c r="DR260" s="79"/>
      <c r="DS260" s="79"/>
      <c r="DT260" s="79"/>
      <c r="DU260" s="79"/>
      <c r="DV260" s="79"/>
      <c r="DW260" s="79"/>
      <c r="DX260" s="79"/>
      <c r="DY260" s="79"/>
      <c r="DZ260" s="79"/>
      <c r="EA260" s="79"/>
      <c r="EB260" s="79"/>
      <c r="EC260" s="79"/>
      <c r="ED260" s="79"/>
      <c r="EE260" s="79"/>
      <c r="EF260" s="79"/>
      <c r="EG260" s="79"/>
      <c r="EH260" s="79"/>
      <c r="EI260" s="79"/>
      <c r="EJ260" s="79"/>
      <c r="EK260" s="79"/>
      <c r="EL260" s="79"/>
      <c r="EM260" s="79"/>
      <c r="EN260" s="79"/>
      <c r="EO260" s="79"/>
      <c r="EP260" s="79"/>
      <c r="EQ260" s="79"/>
      <c r="ER260" s="79"/>
      <c r="ES260" s="79"/>
      <c r="ET260" s="79"/>
      <c r="EU260" s="79"/>
      <c r="EV260" s="79"/>
      <c r="EW260" s="79"/>
      <c r="EX260" s="79"/>
      <c r="EY260" s="79"/>
      <c r="EZ260" s="79"/>
      <c r="FA260" s="79"/>
      <c r="FB260" s="79"/>
      <c r="FC260" s="79"/>
      <c r="FD260" s="79"/>
      <c r="FE260" s="79"/>
      <c r="FF260" s="79"/>
      <c r="FG260" s="79"/>
      <c r="FH260" s="79"/>
      <c r="FI260" s="79"/>
      <c r="FJ260" s="79"/>
      <c r="FK260" s="79"/>
      <c r="FL260" s="79"/>
      <c r="FM260" s="79"/>
      <c r="FN260" s="79"/>
      <c r="FO260" s="79"/>
      <c r="FP260" s="79"/>
      <c r="FQ260" s="79"/>
      <c r="FR260" s="79"/>
      <c r="FS260" s="79"/>
      <c r="FT260" s="79"/>
      <c r="FU260" s="79"/>
      <c r="FV260" s="79"/>
      <c r="FW260" s="79"/>
      <c r="FX260" s="79">
        <v>19</v>
      </c>
      <c r="FY260" s="79">
        <v>0</v>
      </c>
      <c r="FZ260" s="41"/>
      <c r="GA260" s="34"/>
      <c r="GB260" s="34"/>
    </row>
    <row r="261" spans="1:184" x14ac:dyDescent="0.25">
      <c r="A261" t="s">
        <v>186</v>
      </c>
      <c r="B261" t="s">
        <v>236</v>
      </c>
      <c r="C261" t="s">
        <v>2</v>
      </c>
      <c r="D261" t="s">
        <v>203</v>
      </c>
      <c r="E261" t="s">
        <v>243</v>
      </c>
      <c r="F261" t="s">
        <v>181</v>
      </c>
      <c r="G261" t="s">
        <v>1</v>
      </c>
      <c r="H261" s="79">
        <v>186</v>
      </c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E261" s="79"/>
      <c r="BF261" s="79"/>
      <c r="BG261" s="79"/>
      <c r="BH261" s="79"/>
      <c r="BI261" s="79"/>
      <c r="BJ261" s="79"/>
      <c r="BK261" s="79"/>
      <c r="BL261" s="79"/>
      <c r="BM261" s="79"/>
      <c r="BN261" s="79"/>
      <c r="BO261" s="79"/>
      <c r="BP261" s="79"/>
      <c r="BQ261" s="79"/>
      <c r="BR261" s="79"/>
      <c r="BS261" s="79"/>
      <c r="BT261" s="79"/>
      <c r="BU261" s="79"/>
      <c r="BV261" s="79"/>
      <c r="BW261" s="79"/>
      <c r="BX261" s="79"/>
      <c r="BY261" s="79"/>
      <c r="BZ261" s="79"/>
      <c r="CA261" s="79"/>
      <c r="CB261" s="79"/>
      <c r="CC261" s="79"/>
      <c r="CD261" s="79"/>
      <c r="CE261" s="79"/>
      <c r="CF261" s="79"/>
      <c r="CG261" s="79"/>
      <c r="CH261" s="79"/>
      <c r="CI261" s="79"/>
      <c r="CJ261" s="79"/>
      <c r="CK261" s="79"/>
      <c r="CL261" s="79"/>
      <c r="CM261" s="79"/>
      <c r="CN261" s="79"/>
      <c r="CO261" s="79"/>
      <c r="CP261" s="79"/>
      <c r="CQ261" s="79"/>
      <c r="CR261" s="79"/>
      <c r="CS261" s="79"/>
      <c r="CT261" s="79"/>
      <c r="CU261" s="79"/>
      <c r="CV261" s="79"/>
      <c r="CW261" s="79"/>
      <c r="CX261" s="79"/>
      <c r="CY261" s="79"/>
      <c r="CZ261" s="79"/>
      <c r="DA261" s="79"/>
      <c r="DB261" s="79"/>
      <c r="DC261" s="79"/>
      <c r="DD261" s="79"/>
      <c r="DE261" s="79"/>
      <c r="DF261" s="79"/>
      <c r="DG261" s="79"/>
      <c r="DH261" s="79"/>
      <c r="DI261" s="79"/>
      <c r="DJ261" s="79"/>
      <c r="DK261" s="79"/>
      <c r="DL261" s="79"/>
      <c r="DM261" s="79"/>
      <c r="DN261" s="79"/>
      <c r="DO261" s="79"/>
      <c r="DP261" s="79"/>
      <c r="DQ261" s="79"/>
      <c r="DR261" s="79"/>
      <c r="DS261" s="79"/>
      <c r="DT261" s="79"/>
      <c r="DU261" s="79"/>
      <c r="DV261" s="79"/>
      <c r="DW261" s="79"/>
      <c r="DX261" s="79"/>
      <c r="DY261" s="79"/>
      <c r="DZ261" s="79"/>
      <c r="EA261" s="79"/>
      <c r="EB261" s="79"/>
      <c r="EC261" s="79"/>
      <c r="ED261" s="79"/>
      <c r="EE261" s="79"/>
      <c r="EF261" s="79"/>
      <c r="EG261" s="79"/>
      <c r="EH261" s="79"/>
      <c r="EI261" s="79"/>
      <c r="EJ261" s="79"/>
      <c r="EK261" s="79"/>
      <c r="EL261" s="79"/>
      <c r="EM261" s="79"/>
      <c r="EN261" s="79"/>
      <c r="EO261" s="79"/>
      <c r="EP261" s="79"/>
      <c r="EQ261" s="79"/>
      <c r="ER261" s="79"/>
      <c r="ES261" s="79"/>
      <c r="ET261" s="79"/>
      <c r="EU261" s="79"/>
      <c r="EV261" s="79"/>
      <c r="EW261" s="79"/>
      <c r="EX261" s="79"/>
      <c r="EY261" s="79"/>
      <c r="EZ261" s="79"/>
      <c r="FA261" s="79"/>
      <c r="FB261" s="79"/>
      <c r="FC261" s="79"/>
      <c r="FD261" s="79"/>
      <c r="FE261" s="79"/>
      <c r="FF261" s="79"/>
      <c r="FG261" s="79"/>
      <c r="FH261" s="79"/>
      <c r="FI261" s="79"/>
      <c r="FJ261" s="79"/>
      <c r="FK261" s="79"/>
      <c r="FL261" s="79"/>
      <c r="FM261" s="79"/>
      <c r="FN261" s="79"/>
      <c r="FO261" s="79"/>
      <c r="FP261" s="79"/>
      <c r="FQ261" s="79"/>
      <c r="FR261" s="79"/>
      <c r="FS261" s="79"/>
      <c r="FT261" s="79"/>
      <c r="FU261" s="79"/>
      <c r="FV261" s="79"/>
      <c r="FW261" s="79"/>
      <c r="FX261" s="79">
        <v>0</v>
      </c>
      <c r="FY261" s="79">
        <v>0</v>
      </c>
      <c r="FZ261" s="41"/>
      <c r="GA261" s="34"/>
      <c r="GB261" s="34"/>
    </row>
    <row r="262" spans="1:184" x14ac:dyDescent="0.25">
      <c r="A262" t="s">
        <v>186</v>
      </c>
      <c r="B262" t="s">
        <v>236</v>
      </c>
      <c r="C262" t="s">
        <v>2</v>
      </c>
      <c r="D262" t="s">
        <v>203</v>
      </c>
      <c r="E262" t="s">
        <v>243</v>
      </c>
      <c r="F262" t="s">
        <v>182</v>
      </c>
      <c r="G262" t="s">
        <v>1</v>
      </c>
      <c r="H262" s="79">
        <v>2017</v>
      </c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E262" s="79"/>
      <c r="BF262" s="79"/>
      <c r="BG262" s="79"/>
      <c r="BH262" s="79"/>
      <c r="BI262" s="79"/>
      <c r="BJ262" s="79"/>
      <c r="BK262" s="79"/>
      <c r="BL262" s="79"/>
      <c r="BM262" s="79"/>
      <c r="BN262" s="79"/>
      <c r="BO262" s="79"/>
      <c r="BP262" s="79"/>
      <c r="BQ262" s="79"/>
      <c r="BR262" s="79"/>
      <c r="BS262" s="79"/>
      <c r="BT262" s="79"/>
      <c r="BU262" s="79"/>
      <c r="BV262" s="79"/>
      <c r="BW262" s="79"/>
      <c r="BX262" s="79"/>
      <c r="BY262" s="79"/>
      <c r="BZ262" s="79"/>
      <c r="CA262" s="79"/>
      <c r="CB262" s="79"/>
      <c r="CC262" s="79"/>
      <c r="CD262" s="79"/>
      <c r="CE262" s="79"/>
      <c r="CF262" s="79"/>
      <c r="CG262" s="79"/>
      <c r="CH262" s="79"/>
      <c r="CI262" s="79"/>
      <c r="CJ262" s="79"/>
      <c r="CK262" s="79"/>
      <c r="CL262" s="79"/>
      <c r="CM262" s="79"/>
      <c r="CN262" s="79"/>
      <c r="CO262" s="79"/>
      <c r="CP262" s="79"/>
      <c r="CQ262" s="79"/>
      <c r="CR262" s="79"/>
      <c r="CS262" s="79"/>
      <c r="CT262" s="79"/>
      <c r="CU262" s="79"/>
      <c r="CV262" s="79"/>
      <c r="CW262" s="79"/>
      <c r="CX262" s="79"/>
      <c r="CY262" s="79"/>
      <c r="CZ262" s="79"/>
      <c r="DA262" s="79"/>
      <c r="DB262" s="79"/>
      <c r="DC262" s="79"/>
      <c r="DD262" s="79"/>
      <c r="DE262" s="79"/>
      <c r="DF262" s="79"/>
      <c r="DG262" s="79"/>
      <c r="DH262" s="79"/>
      <c r="DI262" s="79"/>
      <c r="DJ262" s="79"/>
      <c r="DK262" s="79"/>
      <c r="DL262" s="79"/>
      <c r="DM262" s="79"/>
      <c r="DN262" s="79"/>
      <c r="DO262" s="79"/>
      <c r="DP262" s="79"/>
      <c r="DQ262" s="79"/>
      <c r="DR262" s="79"/>
      <c r="DS262" s="79"/>
      <c r="DT262" s="79"/>
      <c r="DU262" s="79"/>
      <c r="DV262" s="79"/>
      <c r="DW262" s="79"/>
      <c r="DX262" s="79"/>
      <c r="DY262" s="79"/>
      <c r="DZ262" s="79"/>
      <c r="EA262" s="79"/>
      <c r="EB262" s="79"/>
      <c r="EC262" s="79"/>
      <c r="ED262" s="79"/>
      <c r="EE262" s="79"/>
      <c r="EF262" s="79"/>
      <c r="EG262" s="79"/>
      <c r="EH262" s="79"/>
      <c r="EI262" s="79"/>
      <c r="EJ262" s="79"/>
      <c r="EK262" s="79"/>
      <c r="EL262" s="79"/>
      <c r="EM262" s="79"/>
      <c r="EN262" s="79"/>
      <c r="EO262" s="79"/>
      <c r="EP262" s="79"/>
      <c r="EQ262" s="79"/>
      <c r="ER262" s="79"/>
      <c r="ES262" s="79"/>
      <c r="ET262" s="79"/>
      <c r="EU262" s="79"/>
      <c r="EV262" s="79"/>
      <c r="EW262" s="79"/>
      <c r="EX262" s="79"/>
      <c r="EY262" s="79"/>
      <c r="EZ262" s="79"/>
      <c r="FA262" s="79"/>
      <c r="FB262" s="79"/>
      <c r="FC262" s="79"/>
      <c r="FD262" s="79"/>
      <c r="FE262" s="79"/>
      <c r="FF262" s="79"/>
      <c r="FG262" s="79"/>
      <c r="FH262" s="79"/>
      <c r="FI262" s="79"/>
      <c r="FJ262" s="79"/>
      <c r="FK262" s="79"/>
      <c r="FL262" s="79"/>
      <c r="FM262" s="79"/>
      <c r="FN262" s="79"/>
      <c r="FO262" s="79"/>
      <c r="FP262" s="79"/>
      <c r="FQ262" s="79"/>
      <c r="FR262" s="79"/>
      <c r="FS262" s="79"/>
      <c r="FT262" s="79"/>
      <c r="FU262" s="79"/>
      <c r="FV262" s="79"/>
      <c r="FW262" s="79"/>
      <c r="FX262" s="79">
        <v>53</v>
      </c>
      <c r="FY262" s="79">
        <v>0</v>
      </c>
      <c r="FZ262" s="41"/>
      <c r="GA262" s="34"/>
      <c r="GB262" s="34"/>
    </row>
    <row r="263" spans="1:184" x14ac:dyDescent="0.25">
      <c r="A263" t="s">
        <v>186</v>
      </c>
      <c r="B263" t="s">
        <v>236</v>
      </c>
      <c r="C263" t="s">
        <v>2</v>
      </c>
      <c r="D263" t="s">
        <v>203</v>
      </c>
      <c r="E263" t="s">
        <v>243</v>
      </c>
      <c r="F263" t="s">
        <v>183</v>
      </c>
      <c r="G263" t="s">
        <v>1</v>
      </c>
      <c r="H263" s="79">
        <v>1881</v>
      </c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E263" s="79"/>
      <c r="BF263" s="79"/>
      <c r="BG263" s="79"/>
      <c r="BH263" s="79"/>
      <c r="BI263" s="79"/>
      <c r="BJ263" s="79"/>
      <c r="BK263" s="79"/>
      <c r="BL263" s="79"/>
      <c r="BM263" s="79"/>
      <c r="BN263" s="79"/>
      <c r="BO263" s="79"/>
      <c r="BP263" s="79"/>
      <c r="BQ263" s="79"/>
      <c r="BR263" s="79"/>
      <c r="BS263" s="79"/>
      <c r="BT263" s="79"/>
      <c r="BU263" s="79"/>
      <c r="BV263" s="79"/>
      <c r="BW263" s="79"/>
      <c r="BX263" s="79"/>
      <c r="BY263" s="79"/>
      <c r="BZ263" s="79"/>
      <c r="CA263" s="79"/>
      <c r="CB263" s="79"/>
      <c r="CC263" s="79"/>
      <c r="CD263" s="79"/>
      <c r="CE263" s="79"/>
      <c r="CF263" s="79"/>
      <c r="CG263" s="79"/>
      <c r="CH263" s="79"/>
      <c r="CI263" s="79"/>
      <c r="CJ263" s="79"/>
      <c r="CK263" s="79"/>
      <c r="CL263" s="79"/>
      <c r="CM263" s="79"/>
      <c r="CN263" s="79"/>
      <c r="CO263" s="79"/>
      <c r="CP263" s="79"/>
      <c r="CQ263" s="79"/>
      <c r="CR263" s="79"/>
      <c r="CS263" s="79"/>
      <c r="CT263" s="79"/>
      <c r="CU263" s="79"/>
      <c r="CV263" s="79"/>
      <c r="CW263" s="79"/>
      <c r="CX263" s="79"/>
      <c r="CY263" s="79"/>
      <c r="CZ263" s="79"/>
      <c r="DA263" s="79"/>
      <c r="DB263" s="79"/>
      <c r="DC263" s="79"/>
      <c r="DD263" s="79"/>
      <c r="DE263" s="79"/>
      <c r="DF263" s="79"/>
      <c r="DG263" s="79"/>
      <c r="DH263" s="79"/>
      <c r="DI263" s="79"/>
      <c r="DJ263" s="79"/>
      <c r="DK263" s="79"/>
      <c r="DL263" s="79"/>
      <c r="DM263" s="79"/>
      <c r="DN263" s="79"/>
      <c r="DO263" s="79"/>
      <c r="DP263" s="79"/>
      <c r="DQ263" s="79"/>
      <c r="DR263" s="79"/>
      <c r="DS263" s="79"/>
      <c r="DT263" s="79"/>
      <c r="DU263" s="79"/>
      <c r="DV263" s="79"/>
      <c r="DW263" s="79"/>
      <c r="DX263" s="79"/>
      <c r="DY263" s="79"/>
      <c r="DZ263" s="79"/>
      <c r="EA263" s="79"/>
      <c r="EB263" s="79"/>
      <c r="EC263" s="79"/>
      <c r="ED263" s="79"/>
      <c r="EE263" s="79"/>
      <c r="EF263" s="79"/>
      <c r="EG263" s="79"/>
      <c r="EH263" s="79"/>
      <c r="EI263" s="79"/>
      <c r="EJ263" s="79"/>
      <c r="EK263" s="79"/>
      <c r="EL263" s="79"/>
      <c r="EM263" s="79"/>
      <c r="EN263" s="79"/>
      <c r="EO263" s="79"/>
      <c r="EP263" s="79"/>
      <c r="EQ263" s="79"/>
      <c r="ER263" s="79"/>
      <c r="ES263" s="79"/>
      <c r="ET263" s="79"/>
      <c r="EU263" s="79"/>
      <c r="EV263" s="79"/>
      <c r="EW263" s="79"/>
      <c r="EX263" s="79"/>
      <c r="EY263" s="79"/>
      <c r="EZ263" s="79"/>
      <c r="FA263" s="79"/>
      <c r="FB263" s="79"/>
      <c r="FC263" s="79"/>
      <c r="FD263" s="79"/>
      <c r="FE263" s="79"/>
      <c r="FF263" s="79"/>
      <c r="FG263" s="79"/>
      <c r="FH263" s="79"/>
      <c r="FI263" s="79"/>
      <c r="FJ263" s="79"/>
      <c r="FK263" s="79"/>
      <c r="FL263" s="79"/>
      <c r="FM263" s="79"/>
      <c r="FN263" s="79"/>
      <c r="FO263" s="79"/>
      <c r="FP263" s="79"/>
      <c r="FQ263" s="79"/>
      <c r="FR263" s="79"/>
      <c r="FS263" s="79"/>
      <c r="FT263" s="79"/>
      <c r="FU263" s="79"/>
      <c r="FV263" s="79"/>
      <c r="FW263" s="79"/>
      <c r="FX263" s="79">
        <v>41</v>
      </c>
      <c r="FY263" s="79">
        <v>0</v>
      </c>
      <c r="FZ263" s="41"/>
      <c r="GA263" s="34"/>
      <c r="GB263" s="34"/>
    </row>
    <row r="264" spans="1:184" x14ac:dyDescent="0.25">
      <c r="A264" t="s">
        <v>186</v>
      </c>
      <c r="B264" t="s">
        <v>236</v>
      </c>
      <c r="C264" t="s">
        <v>2</v>
      </c>
      <c r="D264" t="s">
        <v>203</v>
      </c>
      <c r="E264" t="s">
        <v>243</v>
      </c>
      <c r="F264" t="s">
        <v>184</v>
      </c>
      <c r="G264" t="s">
        <v>1</v>
      </c>
      <c r="H264" s="79">
        <v>1074</v>
      </c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E264" s="79"/>
      <c r="BF264" s="79"/>
      <c r="BG264" s="79"/>
      <c r="BH264" s="79"/>
      <c r="BI264" s="79"/>
      <c r="BJ264" s="79"/>
      <c r="BK264" s="79"/>
      <c r="BL264" s="79"/>
      <c r="BM264" s="79"/>
      <c r="BN264" s="79"/>
      <c r="BO264" s="79"/>
      <c r="BP264" s="79"/>
      <c r="BQ264" s="79"/>
      <c r="BR264" s="79"/>
      <c r="BS264" s="79"/>
      <c r="BT264" s="79"/>
      <c r="BU264" s="79"/>
      <c r="BV264" s="79"/>
      <c r="BW264" s="79"/>
      <c r="BX264" s="79"/>
      <c r="BY264" s="79"/>
      <c r="BZ264" s="79"/>
      <c r="CA264" s="79"/>
      <c r="CB264" s="79"/>
      <c r="CC264" s="79"/>
      <c r="CD264" s="79"/>
      <c r="CE264" s="79"/>
      <c r="CF264" s="79"/>
      <c r="CG264" s="79"/>
      <c r="CH264" s="79"/>
      <c r="CI264" s="79"/>
      <c r="CJ264" s="79"/>
      <c r="CK264" s="79"/>
      <c r="CL264" s="79"/>
      <c r="CM264" s="79"/>
      <c r="CN264" s="79"/>
      <c r="CO264" s="79"/>
      <c r="CP264" s="79"/>
      <c r="CQ264" s="79"/>
      <c r="CR264" s="79"/>
      <c r="CS264" s="79"/>
      <c r="CT264" s="79"/>
      <c r="CU264" s="79"/>
      <c r="CV264" s="79"/>
      <c r="CW264" s="79"/>
      <c r="CX264" s="79"/>
      <c r="CY264" s="79"/>
      <c r="CZ264" s="79"/>
      <c r="DA264" s="79"/>
      <c r="DB264" s="79"/>
      <c r="DC264" s="79"/>
      <c r="DD264" s="79"/>
      <c r="DE264" s="79"/>
      <c r="DF264" s="79"/>
      <c r="DG264" s="79"/>
      <c r="DH264" s="79"/>
      <c r="DI264" s="79"/>
      <c r="DJ264" s="79"/>
      <c r="DK264" s="79"/>
      <c r="DL264" s="79"/>
      <c r="DM264" s="79"/>
      <c r="DN264" s="79"/>
      <c r="DO264" s="79"/>
      <c r="DP264" s="79"/>
      <c r="DQ264" s="79"/>
      <c r="DR264" s="79"/>
      <c r="DS264" s="79"/>
      <c r="DT264" s="79"/>
      <c r="DU264" s="79"/>
      <c r="DV264" s="79"/>
      <c r="DW264" s="79"/>
      <c r="DX264" s="79"/>
      <c r="DY264" s="79"/>
      <c r="DZ264" s="79"/>
      <c r="EA264" s="79"/>
      <c r="EB264" s="79"/>
      <c r="EC264" s="79"/>
      <c r="ED264" s="79"/>
      <c r="EE264" s="79"/>
      <c r="EF264" s="79"/>
      <c r="EG264" s="79"/>
      <c r="EH264" s="79"/>
      <c r="EI264" s="79"/>
      <c r="EJ264" s="79"/>
      <c r="EK264" s="79"/>
      <c r="EL264" s="79"/>
      <c r="EM264" s="79"/>
      <c r="EN264" s="79"/>
      <c r="EO264" s="79"/>
      <c r="EP264" s="79"/>
      <c r="EQ264" s="79"/>
      <c r="ER264" s="79"/>
      <c r="ES264" s="79"/>
      <c r="ET264" s="79"/>
      <c r="EU264" s="79"/>
      <c r="EV264" s="79"/>
      <c r="EW264" s="79"/>
      <c r="EX264" s="79"/>
      <c r="EY264" s="79"/>
      <c r="EZ264" s="79"/>
      <c r="FA264" s="79"/>
      <c r="FB264" s="79"/>
      <c r="FC264" s="79"/>
      <c r="FD264" s="79"/>
      <c r="FE264" s="79"/>
      <c r="FF264" s="79"/>
      <c r="FG264" s="79"/>
      <c r="FH264" s="79"/>
      <c r="FI264" s="79"/>
      <c r="FJ264" s="79"/>
      <c r="FK264" s="79"/>
      <c r="FL264" s="79"/>
      <c r="FM264" s="79"/>
      <c r="FN264" s="79"/>
      <c r="FO264" s="79"/>
      <c r="FP264" s="79"/>
      <c r="FQ264" s="79"/>
      <c r="FR264" s="79"/>
      <c r="FS264" s="79"/>
      <c r="FT264" s="79"/>
      <c r="FU264" s="79"/>
      <c r="FV264" s="79"/>
      <c r="FW264" s="79"/>
      <c r="FX264" s="79">
        <v>24</v>
      </c>
      <c r="FY264" s="79">
        <v>0</v>
      </c>
      <c r="FZ264" s="41"/>
      <c r="GA264" s="34"/>
      <c r="GB264" s="34"/>
    </row>
    <row r="265" spans="1:184" x14ac:dyDescent="0.25">
      <c r="A265" t="s">
        <v>186</v>
      </c>
      <c r="B265" t="s">
        <v>236</v>
      </c>
      <c r="C265" t="s">
        <v>2</v>
      </c>
      <c r="D265" t="s">
        <v>203</v>
      </c>
      <c r="E265" t="s">
        <v>243</v>
      </c>
      <c r="F265" t="s">
        <v>185</v>
      </c>
      <c r="G265" t="s">
        <v>1</v>
      </c>
      <c r="H265" s="79">
        <v>475</v>
      </c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E265" s="79"/>
      <c r="BF265" s="79"/>
      <c r="BG265" s="79"/>
      <c r="BH265" s="79"/>
      <c r="BI265" s="79"/>
      <c r="BJ265" s="79"/>
      <c r="BK265" s="79"/>
      <c r="BL265" s="79"/>
      <c r="BM265" s="79"/>
      <c r="BN265" s="79"/>
      <c r="BO265" s="79"/>
      <c r="BP265" s="79"/>
      <c r="BQ265" s="79"/>
      <c r="BR265" s="79"/>
      <c r="BS265" s="79"/>
      <c r="BT265" s="79"/>
      <c r="BU265" s="79"/>
      <c r="BV265" s="79"/>
      <c r="BW265" s="79"/>
      <c r="BX265" s="79"/>
      <c r="BY265" s="79"/>
      <c r="BZ265" s="79"/>
      <c r="CA265" s="79"/>
      <c r="CB265" s="79"/>
      <c r="CC265" s="79"/>
      <c r="CD265" s="79"/>
      <c r="CE265" s="79"/>
      <c r="CF265" s="79"/>
      <c r="CG265" s="79"/>
      <c r="CH265" s="79"/>
      <c r="CI265" s="79"/>
      <c r="CJ265" s="79"/>
      <c r="CK265" s="79"/>
      <c r="CL265" s="79"/>
      <c r="CM265" s="79"/>
      <c r="CN265" s="79"/>
      <c r="CO265" s="79"/>
      <c r="CP265" s="79"/>
      <c r="CQ265" s="79"/>
      <c r="CR265" s="79"/>
      <c r="CS265" s="79"/>
      <c r="CT265" s="79"/>
      <c r="CU265" s="79"/>
      <c r="CV265" s="79"/>
      <c r="CW265" s="79"/>
      <c r="CX265" s="79"/>
      <c r="CY265" s="79"/>
      <c r="CZ265" s="79"/>
      <c r="DA265" s="79"/>
      <c r="DB265" s="79"/>
      <c r="DC265" s="79"/>
      <c r="DD265" s="79"/>
      <c r="DE265" s="79"/>
      <c r="DF265" s="79"/>
      <c r="DG265" s="79"/>
      <c r="DH265" s="79"/>
      <c r="DI265" s="79"/>
      <c r="DJ265" s="79"/>
      <c r="DK265" s="79"/>
      <c r="DL265" s="79"/>
      <c r="DM265" s="79"/>
      <c r="DN265" s="79"/>
      <c r="DO265" s="79"/>
      <c r="DP265" s="79"/>
      <c r="DQ265" s="79"/>
      <c r="DR265" s="79"/>
      <c r="DS265" s="79"/>
      <c r="DT265" s="79"/>
      <c r="DU265" s="79"/>
      <c r="DV265" s="79"/>
      <c r="DW265" s="79"/>
      <c r="DX265" s="79"/>
      <c r="DY265" s="79"/>
      <c r="DZ265" s="79"/>
      <c r="EA265" s="79"/>
      <c r="EB265" s="79"/>
      <c r="EC265" s="79"/>
      <c r="ED265" s="79"/>
      <c r="EE265" s="79"/>
      <c r="EF265" s="79"/>
      <c r="EG265" s="79"/>
      <c r="EH265" s="79"/>
      <c r="EI265" s="79"/>
      <c r="EJ265" s="79"/>
      <c r="EK265" s="79"/>
      <c r="EL265" s="79"/>
      <c r="EM265" s="79"/>
      <c r="EN265" s="79"/>
      <c r="EO265" s="79"/>
      <c r="EP265" s="79"/>
      <c r="EQ265" s="79"/>
      <c r="ER265" s="79"/>
      <c r="ES265" s="79"/>
      <c r="ET265" s="79"/>
      <c r="EU265" s="79"/>
      <c r="EV265" s="79"/>
      <c r="EW265" s="79"/>
      <c r="EX265" s="79"/>
      <c r="EY265" s="79"/>
      <c r="EZ265" s="79"/>
      <c r="FA265" s="79"/>
      <c r="FB265" s="79"/>
      <c r="FC265" s="79"/>
      <c r="FD265" s="79"/>
      <c r="FE265" s="79"/>
      <c r="FF265" s="79"/>
      <c r="FG265" s="79"/>
      <c r="FH265" s="79"/>
      <c r="FI265" s="79"/>
      <c r="FJ265" s="79"/>
      <c r="FK265" s="79"/>
      <c r="FL265" s="79"/>
      <c r="FM265" s="79"/>
      <c r="FN265" s="79"/>
      <c r="FO265" s="79"/>
      <c r="FP265" s="79"/>
      <c r="FQ265" s="79"/>
      <c r="FR265" s="79"/>
      <c r="FS265" s="79"/>
      <c r="FT265" s="79"/>
      <c r="FU265" s="79"/>
      <c r="FV265" s="79"/>
      <c r="FW265" s="79"/>
      <c r="FX265" s="79">
        <v>11</v>
      </c>
      <c r="FY265" s="79">
        <v>0</v>
      </c>
      <c r="FZ265" s="41"/>
      <c r="GA265" s="34"/>
      <c r="GB265" s="34"/>
    </row>
    <row r="266" spans="1:184" x14ac:dyDescent="0.25">
      <c r="A266" t="s">
        <v>186</v>
      </c>
      <c r="B266" t="s">
        <v>236</v>
      </c>
      <c r="C266" t="s">
        <v>194</v>
      </c>
      <c r="D266" t="s">
        <v>202</v>
      </c>
      <c r="E266" t="s">
        <v>239</v>
      </c>
      <c r="F266" t="s">
        <v>1</v>
      </c>
      <c r="G266" t="s">
        <v>198</v>
      </c>
      <c r="H266" s="79">
        <v>25297</v>
      </c>
      <c r="I266" s="79">
        <v>0.49926510453224182</v>
      </c>
      <c r="J266" s="79">
        <v>0.43974709510803223</v>
      </c>
      <c r="K266" s="79">
        <v>0.41308945417404175</v>
      </c>
      <c r="L266" s="79">
        <v>0.40779721736907959</v>
      </c>
      <c r="M266" s="79">
        <v>0.42926058173179626</v>
      </c>
      <c r="N266" s="79">
        <v>0.46893218159675598</v>
      </c>
      <c r="O266" s="79">
        <v>0.56833136081695557</v>
      </c>
      <c r="P266" s="79">
        <v>0.63680541515350342</v>
      </c>
      <c r="Q266" s="79">
        <v>0.58076620101928711</v>
      </c>
      <c r="R266" s="79">
        <v>0.53340500593185425</v>
      </c>
      <c r="S266" s="79">
        <v>0.51079076528549194</v>
      </c>
      <c r="T266" s="79">
        <v>0.49223914742469788</v>
      </c>
      <c r="U266" s="79">
        <v>0.4744490385055542</v>
      </c>
      <c r="V266" s="79">
        <v>0.46470260620117188</v>
      </c>
      <c r="W266" s="79">
        <v>0.45554941892623901</v>
      </c>
      <c r="X266" s="79">
        <v>0.46423196792602539</v>
      </c>
      <c r="Y266" s="79">
        <v>0.50664103031158447</v>
      </c>
      <c r="Z266" s="79">
        <v>0.65391248464584351</v>
      </c>
      <c r="AA266" s="79">
        <v>0.78011804819107056</v>
      </c>
      <c r="AB266" s="79">
        <v>0.81858366727828979</v>
      </c>
      <c r="AC266" s="79">
        <v>0.81964570283889771</v>
      </c>
      <c r="AD266" s="79">
        <v>0.78064310550689697</v>
      </c>
      <c r="AE266" s="79">
        <v>0.69986486434936523</v>
      </c>
      <c r="AF266" s="79">
        <v>0.58925747871398926</v>
      </c>
      <c r="AG266" s="79">
        <v>-4.3439760804176331E-2</v>
      </c>
      <c r="AH266" s="79">
        <v>-4.7517351806163788E-2</v>
      </c>
      <c r="AI266" s="79">
        <v>-5.3486432880163193E-2</v>
      </c>
      <c r="AJ266" s="79">
        <v>-4.3648313730955124E-2</v>
      </c>
      <c r="AK266" s="79">
        <v>-2.1613974124193192E-2</v>
      </c>
      <c r="AL266" s="79">
        <v>-7.3687341064214706E-3</v>
      </c>
      <c r="AM266" s="79">
        <v>-5.8058270951732993E-4</v>
      </c>
      <c r="AN266" s="79">
        <v>-8.9885527268052101E-3</v>
      </c>
      <c r="AO266" s="79">
        <v>-1.2093827128410339E-2</v>
      </c>
      <c r="AP266" s="79">
        <v>-1.0529644787311554E-2</v>
      </c>
      <c r="AQ266" s="79">
        <v>4.0677064098417759E-3</v>
      </c>
      <c r="AR266" s="79">
        <v>4.0891347452998161E-3</v>
      </c>
      <c r="AS266" s="79">
        <v>-1.1204087641090155E-3</v>
      </c>
      <c r="AT266" s="79">
        <v>4.0822997689247131E-3</v>
      </c>
      <c r="AU266" s="79">
        <v>1.6597019508481026E-2</v>
      </c>
      <c r="AV266" s="79">
        <v>2.749304473400116E-2</v>
      </c>
      <c r="AW266" s="79">
        <v>3.2735574990510941E-2</v>
      </c>
      <c r="AX266" s="79">
        <v>4.3758239597082138E-2</v>
      </c>
      <c r="AY266" s="79">
        <v>4.2078342288732529E-2</v>
      </c>
      <c r="AZ266" s="79">
        <v>3.7595394998788834E-2</v>
      </c>
      <c r="BA266" s="79">
        <v>4.9605327658355236E-3</v>
      </c>
      <c r="BB266" s="79">
        <v>-2.6647506281733513E-2</v>
      </c>
      <c r="BC266" s="79">
        <v>-3.4055981785058975E-2</v>
      </c>
      <c r="BD266" s="79">
        <v>-4.74359430372715E-2</v>
      </c>
      <c r="BE266" s="79">
        <v>-3.5093642771244049E-2</v>
      </c>
      <c r="BF266" s="79">
        <v>-3.893095999956131E-2</v>
      </c>
      <c r="BG266" s="79">
        <v>-4.2447648942470551E-2</v>
      </c>
      <c r="BH266" s="79">
        <v>-3.3607475459575653E-2</v>
      </c>
      <c r="BI266" s="79">
        <v>-1.3340447098016739E-2</v>
      </c>
      <c r="BJ266" s="79">
        <v>1.852824236266315E-3</v>
      </c>
      <c r="BK266" s="79">
        <v>8.8053746148943901E-3</v>
      </c>
      <c r="BL266" s="79">
        <v>-2.7527930797077715E-4</v>
      </c>
      <c r="BM266" s="79">
        <v>-3.3860758412629366E-3</v>
      </c>
      <c r="BN266" s="79">
        <v>-2.6061628013849258E-3</v>
      </c>
      <c r="BO266" s="79">
        <v>1.1647806502878666E-2</v>
      </c>
      <c r="BP266" s="79">
        <v>1.1195605620741844E-2</v>
      </c>
      <c r="BQ266" s="79">
        <v>5.545332096517086E-3</v>
      </c>
      <c r="BR266" s="79">
        <v>1.0590942576527596E-2</v>
      </c>
      <c r="BS266" s="79">
        <v>2.2764602676033974E-2</v>
      </c>
      <c r="BT266" s="79">
        <v>3.357408195734024E-2</v>
      </c>
      <c r="BU266" s="79">
        <v>3.95827516913414E-2</v>
      </c>
      <c r="BV266" s="79">
        <v>5.1511570811271667E-2</v>
      </c>
      <c r="BW266" s="79">
        <v>5.0633747130632401E-2</v>
      </c>
      <c r="BX266" s="79">
        <v>4.653606191277504E-2</v>
      </c>
      <c r="BY266" s="79">
        <v>1.4195811003446579E-2</v>
      </c>
      <c r="BZ266" s="79">
        <v>-1.7570037394762039E-2</v>
      </c>
      <c r="CA266" s="79">
        <v>-2.5147685781121254E-2</v>
      </c>
      <c r="CB266" s="79">
        <v>-3.8711968809366226E-2</v>
      </c>
      <c r="CC266" s="79">
        <v>-2.9313145205378532E-2</v>
      </c>
      <c r="CD266" s="79">
        <v>-3.2984055578708649E-2</v>
      </c>
      <c r="CE266" s="79">
        <v>-3.4802217036485672E-2</v>
      </c>
      <c r="CF266" s="79">
        <v>-2.6653226464986801E-2</v>
      </c>
      <c r="CG266" s="79">
        <v>-7.6102274470031261E-3</v>
      </c>
      <c r="CH266" s="79">
        <v>8.2396473735570908E-3</v>
      </c>
      <c r="CI266" s="79">
        <v>1.5306061133742332E-2</v>
      </c>
      <c r="CJ266" s="79">
        <v>5.7595069520175457E-3</v>
      </c>
      <c r="CK266" s="79">
        <v>2.6448862627148628E-3</v>
      </c>
      <c r="CL266" s="79">
        <v>2.8816165868192911E-3</v>
      </c>
      <c r="CM266" s="79">
        <v>1.6897762194275856E-2</v>
      </c>
      <c r="CN266" s="79">
        <v>1.6117526218295097E-2</v>
      </c>
      <c r="CO266" s="79">
        <v>1.0162004269659519E-2</v>
      </c>
      <c r="CP266" s="79">
        <v>1.5098811127245426E-2</v>
      </c>
      <c r="CQ266" s="79">
        <v>2.7036253362894058E-2</v>
      </c>
      <c r="CR266" s="79">
        <v>3.7785787135362625E-2</v>
      </c>
      <c r="CS266" s="79">
        <v>4.43250872194767E-2</v>
      </c>
      <c r="CT266" s="79">
        <v>5.6881505995988846E-2</v>
      </c>
      <c r="CU266" s="79">
        <v>5.6559186428785324E-2</v>
      </c>
      <c r="CV266" s="79">
        <v>5.2728336304426193E-2</v>
      </c>
      <c r="CW266" s="79">
        <v>2.0592134445905685E-2</v>
      </c>
      <c r="CX266" s="79">
        <v>-1.1283009313046932E-2</v>
      </c>
      <c r="CY266" s="79">
        <v>-1.8977824598550797E-2</v>
      </c>
      <c r="CZ266" s="79">
        <v>-3.2669775187969208E-2</v>
      </c>
      <c r="DA266" s="79">
        <v>-2.3532647639513016E-2</v>
      </c>
      <c r="DB266" s="79">
        <v>-2.7037147432565689E-2</v>
      </c>
      <c r="DC266" s="79">
        <v>-2.7156786993145943E-2</v>
      </c>
      <c r="DD266" s="79">
        <v>-1.96989756077528E-2</v>
      </c>
      <c r="DE266" s="79">
        <v>-1.8800074467435479E-3</v>
      </c>
      <c r="DF266" s="79">
        <v>1.4626471325755119E-2</v>
      </c>
      <c r="DG266" s="79">
        <v>2.18067467212677E-2</v>
      </c>
      <c r="DH266" s="79">
        <v>1.1794292367994785E-2</v>
      </c>
      <c r="DI266" s="79">
        <v>8.6758490651845932E-3</v>
      </c>
      <c r="DJ266" s="79">
        <v>8.3693955093622208E-3</v>
      </c>
      <c r="DK266" s="79">
        <v>2.2147716954350471E-2</v>
      </c>
      <c r="DL266" s="79">
        <v>2.10394486784935E-2</v>
      </c>
      <c r="DM266" s="79">
        <v>1.4778675511479378E-2</v>
      </c>
      <c r="DN266" s="79">
        <v>1.9606677815318108E-2</v>
      </c>
      <c r="DO266" s="79">
        <v>3.1307898461818695E-2</v>
      </c>
      <c r="DP266" s="79">
        <v>4.199749231338501E-2</v>
      </c>
      <c r="DQ266" s="79">
        <v>4.9067426472902298E-2</v>
      </c>
      <c r="DR266" s="79">
        <v>6.2251441180706024E-2</v>
      </c>
      <c r="DS266" s="79">
        <v>6.2484629452228546E-2</v>
      </c>
      <c r="DT266" s="79">
        <v>5.8920614421367645E-2</v>
      </c>
      <c r="DU266" s="79">
        <v>2.6988459751009941E-2</v>
      </c>
      <c r="DV266" s="79">
        <v>-4.9959821626543999E-3</v>
      </c>
      <c r="DW266" s="79">
        <v>-1.2807964347302914E-2</v>
      </c>
      <c r="DX266" s="79">
        <v>-2.6627575978636742E-2</v>
      </c>
      <c r="DY266" s="79">
        <v>-1.518652681261301E-2</v>
      </c>
      <c r="DZ266" s="79">
        <v>-1.845075935125351E-2</v>
      </c>
      <c r="EA266" s="79">
        <v>-1.61180030554533E-2</v>
      </c>
      <c r="EB266" s="79">
        <v>-9.658140130341053E-3</v>
      </c>
      <c r="EC266" s="79">
        <v>6.3935201615095139E-3</v>
      </c>
      <c r="ED266" s="79">
        <v>2.3848026990890503E-2</v>
      </c>
      <c r="EE266" s="79">
        <v>3.1192706897854805E-2</v>
      </c>
      <c r="EF266" s="79">
        <v>2.0507566630840302E-2</v>
      </c>
      <c r="EG266" s="79">
        <v>1.7383599653840065E-2</v>
      </c>
      <c r="EH266" s="79">
        <v>1.6292877495288849E-2</v>
      </c>
      <c r="EI266" s="79">
        <v>2.9727816581726074E-2</v>
      </c>
      <c r="EJ266" s="79">
        <v>2.8145918622612953E-2</v>
      </c>
      <c r="EK266" s="79">
        <v>2.1444415673613548E-2</v>
      </c>
      <c r="EL266" s="79">
        <v>2.6115322485566139E-2</v>
      </c>
      <c r="EM266" s="79">
        <v>3.7475481629371643E-2</v>
      </c>
      <c r="EN266" s="79">
        <v>4.8078525811433792E-2</v>
      </c>
      <c r="EO266" s="79">
        <v>5.5914603173732758E-2</v>
      </c>
      <c r="EP266" s="79">
        <v>7.0004776120185852E-2</v>
      </c>
      <c r="EQ266" s="79">
        <v>7.1040034294128418E-2</v>
      </c>
      <c r="ER266" s="79">
        <v>6.7861288785934448E-2</v>
      </c>
      <c r="ES266" s="79">
        <v>3.622373566031456E-2</v>
      </c>
      <c r="ET266" s="79">
        <v>4.0814862586557865E-3</v>
      </c>
      <c r="EU266" s="79">
        <v>-3.8996662478893995E-3</v>
      </c>
      <c r="EV266" s="79">
        <v>-1.7903605476021767E-2</v>
      </c>
      <c r="EW266" s="79">
        <v>49.249320983886719</v>
      </c>
      <c r="EX266" s="79">
        <v>48.690521240234375</v>
      </c>
      <c r="EY266" s="79">
        <v>48.277763366699219</v>
      </c>
      <c r="EZ266" s="79">
        <v>47.879531860351563</v>
      </c>
      <c r="FA266" s="79">
        <v>47.555046081542969</v>
      </c>
      <c r="FB266" s="79">
        <v>47.465290069580078</v>
      </c>
      <c r="FC266" s="79">
        <v>47.499008178710938</v>
      </c>
      <c r="FD266" s="79">
        <v>47.845939636230469</v>
      </c>
      <c r="FE266" s="79">
        <v>50.015167236328125</v>
      </c>
      <c r="FF266" s="79">
        <v>52.730117797851563</v>
      </c>
      <c r="FG266" s="79">
        <v>55.064743041992188</v>
      </c>
      <c r="FH266" s="79">
        <v>57.017787933349609</v>
      </c>
      <c r="FI266" s="79">
        <v>58.327548980712891</v>
      </c>
      <c r="FJ266" s="79">
        <v>59.194740295410156</v>
      </c>
      <c r="FK266" s="79">
        <v>59.638191223144531</v>
      </c>
      <c r="FL266" s="79">
        <v>59.342449188232422</v>
      </c>
      <c r="FM266" s="79">
        <v>57.944980621337891</v>
      </c>
      <c r="FN266" s="79">
        <v>55.840435028076172</v>
      </c>
      <c r="FO266" s="79">
        <v>54.604122161865234</v>
      </c>
      <c r="FP266" s="79">
        <v>53.503509521484375</v>
      </c>
      <c r="FQ266" s="79">
        <v>52.703182220458984</v>
      </c>
      <c r="FR266" s="79">
        <v>52.021568298339844</v>
      </c>
      <c r="FS266" s="79">
        <v>51.231605529785156</v>
      </c>
      <c r="FT266" s="79">
        <v>50.487308502197266</v>
      </c>
      <c r="FU266" s="79">
        <v>7.1279089897871017E-3</v>
      </c>
      <c r="FV266" s="79">
        <v>8.436296135187149E-3</v>
      </c>
      <c r="FW266" s="79">
        <v>7.3695313185453415E-3</v>
      </c>
      <c r="FX266" s="79">
        <v>1180.227294921875</v>
      </c>
      <c r="FY266" s="79">
        <v>1</v>
      </c>
      <c r="FZ266" s="52"/>
      <c r="GA266" s="34"/>
    </row>
    <row r="267" spans="1:184" x14ac:dyDescent="0.25">
      <c r="A267" t="s">
        <v>186</v>
      </c>
      <c r="B267" t="s">
        <v>236</v>
      </c>
      <c r="C267" t="s">
        <v>194</v>
      </c>
      <c r="D267" t="s">
        <v>202</v>
      </c>
      <c r="E267" t="s">
        <v>239</v>
      </c>
      <c r="F267" t="s">
        <v>1</v>
      </c>
      <c r="G267" t="s">
        <v>200</v>
      </c>
      <c r="H267" s="79">
        <v>3780</v>
      </c>
      <c r="I267" s="79">
        <v>0.80373662710189819</v>
      </c>
      <c r="J267" s="79">
        <v>0.71581763029098511</v>
      </c>
      <c r="K267" s="79">
        <v>0.67353242635726929</v>
      </c>
      <c r="L267" s="79">
        <v>0.65368759632110596</v>
      </c>
      <c r="M267" s="79">
        <v>0.65591436624526978</v>
      </c>
      <c r="N267" s="79">
        <v>0.70484811067581177</v>
      </c>
      <c r="O267" s="79">
        <v>0.84173321723937988</v>
      </c>
      <c r="P267" s="79">
        <v>0.99470734596252441</v>
      </c>
      <c r="Q267" s="79">
        <v>0.9365851879119873</v>
      </c>
      <c r="R267" s="79">
        <v>0.88714033365249634</v>
      </c>
      <c r="S267" s="79">
        <v>0.85708922147750854</v>
      </c>
      <c r="T267" s="79">
        <v>0.82243311405181885</v>
      </c>
      <c r="U267" s="79">
        <v>0.78546226024627686</v>
      </c>
      <c r="V267" s="79">
        <v>0.75834041833877563</v>
      </c>
      <c r="W267" s="79">
        <v>0.727245032787323</v>
      </c>
      <c r="X267" s="79">
        <v>0.75513017177581787</v>
      </c>
      <c r="Y267" s="79">
        <v>0.83348554372787476</v>
      </c>
      <c r="Z267" s="79">
        <v>0.99211549758911133</v>
      </c>
      <c r="AA267" s="79">
        <v>1.1592587232589722</v>
      </c>
      <c r="AB267" s="79">
        <v>1.2062270641326904</v>
      </c>
      <c r="AC267" s="79">
        <v>1.2302414178848267</v>
      </c>
      <c r="AD267" s="79">
        <v>1.174746036529541</v>
      </c>
      <c r="AE267" s="79">
        <v>1.0789607763290405</v>
      </c>
      <c r="AF267" s="79">
        <v>0.94132620096206665</v>
      </c>
      <c r="AG267" s="79">
        <v>-2.9562929645180702E-2</v>
      </c>
      <c r="AH267" s="79">
        <v>-2.4772651493549347E-2</v>
      </c>
      <c r="AI267" s="79">
        <v>-4.2297439649701118E-3</v>
      </c>
      <c r="AJ267" s="79">
        <v>8.4508964791893959E-3</v>
      </c>
      <c r="AK267" s="79">
        <v>1.0339723899960518E-2</v>
      </c>
      <c r="AL267" s="79">
        <v>2.3019020445644855E-3</v>
      </c>
      <c r="AM267" s="79">
        <v>-1.3627245090901852E-2</v>
      </c>
      <c r="AN267" s="79">
        <v>9.6132149919867516E-3</v>
      </c>
      <c r="AO267" s="79">
        <v>1.6322238370776176E-2</v>
      </c>
      <c r="AP267" s="79">
        <v>1.8859189003705978E-2</v>
      </c>
      <c r="AQ267" s="79">
        <v>1.5861084684729576E-2</v>
      </c>
      <c r="AR267" s="79">
        <v>1.476026326417923E-2</v>
      </c>
      <c r="AS267" s="79">
        <v>-3.4593406599014997E-3</v>
      </c>
      <c r="AT267" s="79">
        <v>2.485913410782814E-2</v>
      </c>
      <c r="AU267" s="79">
        <v>1.6366098076105118E-2</v>
      </c>
      <c r="AV267" s="79">
        <v>4.7460541129112244E-2</v>
      </c>
      <c r="AW267" s="79">
        <v>5.9358380734920502E-2</v>
      </c>
      <c r="AX267" s="79">
        <v>3.1065214425325394E-2</v>
      </c>
      <c r="AY267" s="79">
        <v>1.8934961408376694E-2</v>
      </c>
      <c r="AZ267" s="79">
        <v>3.1033698469400406E-2</v>
      </c>
      <c r="BA267" s="79">
        <v>1.0916753672063351E-2</v>
      </c>
      <c r="BB267" s="79">
        <v>-3.3864088356494904E-2</v>
      </c>
      <c r="BC267" s="79">
        <v>-1.2761381454765797E-2</v>
      </c>
      <c r="BD267" s="79">
        <v>-9.3942210078239441E-3</v>
      </c>
      <c r="BE267" s="79">
        <v>4.3658982962369919E-2</v>
      </c>
      <c r="BF267" s="79">
        <v>3.8121402263641357E-2</v>
      </c>
      <c r="BG267" s="79">
        <v>5.8497652411460876E-2</v>
      </c>
      <c r="BH267" s="79">
        <v>6.9774538278579712E-2</v>
      </c>
      <c r="BI267" s="79">
        <v>7.0243455469608307E-2</v>
      </c>
      <c r="BJ267" s="79">
        <v>6.1429265886545181E-2</v>
      </c>
      <c r="BK267" s="79">
        <v>6.7649461328983307E-2</v>
      </c>
      <c r="BL267" s="79">
        <v>0.10479628294706345</v>
      </c>
      <c r="BM267" s="79">
        <v>8.8672496378421783E-2</v>
      </c>
      <c r="BN267" s="79">
        <v>8.3101861178874969E-2</v>
      </c>
      <c r="BO267" s="79">
        <v>7.7410496771335602E-2</v>
      </c>
      <c r="BP267" s="79">
        <v>6.9223873317241669E-2</v>
      </c>
      <c r="BQ267" s="79">
        <v>4.0501438081264496E-2</v>
      </c>
      <c r="BR267" s="79">
        <v>6.1718180775642395E-2</v>
      </c>
      <c r="BS267" s="79">
        <v>5.0805989652872086E-2</v>
      </c>
      <c r="BT267" s="79">
        <v>8.7875992059707642E-2</v>
      </c>
      <c r="BU267" s="79">
        <v>0.10336934030056</v>
      </c>
      <c r="BV267" s="79">
        <v>8.9412793517112732E-2</v>
      </c>
      <c r="BW267" s="79">
        <v>9.1473981738090515E-2</v>
      </c>
      <c r="BX267" s="79">
        <v>0.11487256735563278</v>
      </c>
      <c r="BY267" s="79">
        <v>0.1161375567317009</v>
      </c>
      <c r="BZ267" s="79">
        <v>8.2094654440879822E-2</v>
      </c>
      <c r="CA267" s="79">
        <v>9.7435109317302704E-2</v>
      </c>
      <c r="CB267" s="79">
        <v>8.450375497341156E-2</v>
      </c>
      <c r="CC267" s="79">
        <v>9.4372257590293884E-2</v>
      </c>
      <c r="CD267" s="79">
        <v>8.1681631505489349E-2</v>
      </c>
      <c r="CE267" s="79">
        <v>0.10194244980812073</v>
      </c>
      <c r="CF267" s="79">
        <v>0.11224712431430817</v>
      </c>
      <c r="CG267" s="79">
        <v>0.1117325946688652</v>
      </c>
      <c r="CH267" s="79">
        <v>0.10238070040941238</v>
      </c>
      <c r="CI267" s="79">
        <v>0.12394145876169205</v>
      </c>
      <c r="CJ267" s="79">
        <v>0.17071978747844696</v>
      </c>
      <c r="CK267" s="79">
        <v>0.1387820690870285</v>
      </c>
      <c r="CL267" s="79">
        <v>0.12759613990783691</v>
      </c>
      <c r="CM267" s="79">
        <v>0.1200394332408905</v>
      </c>
      <c r="CN267" s="79">
        <v>0.10694519430398941</v>
      </c>
      <c r="CO267" s="79">
        <v>7.094854861497879E-2</v>
      </c>
      <c r="CP267" s="79">
        <v>8.7246641516685486E-2</v>
      </c>
      <c r="CQ267" s="79">
        <v>7.4658960103988647E-2</v>
      </c>
      <c r="CR267" s="79">
        <v>0.11586759239435196</v>
      </c>
      <c r="CS267" s="79">
        <v>0.13385121524333954</v>
      </c>
      <c r="CT267" s="79">
        <v>0.12982416152954102</v>
      </c>
      <c r="CU267" s="79">
        <v>0.14171427488327026</v>
      </c>
      <c r="CV267" s="79">
        <v>0.17293910682201385</v>
      </c>
      <c r="CW267" s="79">
        <v>0.18901315331459045</v>
      </c>
      <c r="CX267" s="79">
        <v>0.16240733861923218</v>
      </c>
      <c r="CY267" s="79">
        <v>0.17375685274600983</v>
      </c>
      <c r="CZ267" s="79">
        <v>0.14953722059726715</v>
      </c>
      <c r="DA267" s="79">
        <v>0.14508551359176636</v>
      </c>
      <c r="DB267" s="79">
        <v>0.12524186074733734</v>
      </c>
      <c r="DC267" s="79">
        <v>0.14538724720478058</v>
      </c>
      <c r="DD267" s="79">
        <v>0.15471968054771423</v>
      </c>
      <c r="DE267" s="79">
        <v>0.1532217264175415</v>
      </c>
      <c r="DF267" s="79">
        <v>0.14333212375640869</v>
      </c>
      <c r="DG267" s="79">
        <v>0.18023346364498138</v>
      </c>
      <c r="DH267" s="79">
        <v>0.23664326965808868</v>
      </c>
      <c r="DI267" s="79">
        <v>0.18889164924621582</v>
      </c>
      <c r="DJ267" s="79">
        <v>0.17209042608737946</v>
      </c>
      <c r="DK267" s="79">
        <v>0.162668377161026</v>
      </c>
      <c r="DL267" s="79">
        <v>0.14466652274131775</v>
      </c>
      <c r="DM267" s="79">
        <v>0.10139564424753189</v>
      </c>
      <c r="DN267" s="79">
        <v>0.11277510225772858</v>
      </c>
      <c r="DO267" s="79">
        <v>9.8511926829814911E-2</v>
      </c>
      <c r="DP267" s="79">
        <v>0.14385922253131866</v>
      </c>
      <c r="DQ267" s="79">
        <v>0.16433306038379669</v>
      </c>
      <c r="DR267" s="79">
        <v>0.17023551464080811</v>
      </c>
      <c r="DS267" s="79">
        <v>0.19195458292961121</v>
      </c>
      <c r="DT267" s="79">
        <v>0.23100565373897552</v>
      </c>
      <c r="DU267" s="79">
        <v>0.26188874244689941</v>
      </c>
      <c r="DV267" s="79">
        <v>0.24271999299526215</v>
      </c>
      <c r="DW267" s="79">
        <v>0.25007858872413635</v>
      </c>
      <c r="DX267" s="79">
        <v>0.21457068622112274</v>
      </c>
      <c r="DY267" s="79">
        <v>0.21830743551254272</v>
      </c>
      <c r="DZ267" s="79">
        <v>0.18813590705394745</v>
      </c>
      <c r="EA267" s="79">
        <v>0.20811465382575989</v>
      </c>
      <c r="EB267" s="79">
        <v>0.21604333817958832</v>
      </c>
      <c r="EC267" s="79">
        <v>0.21312546730041504</v>
      </c>
      <c r="ED267" s="79">
        <v>0.20245948433876038</v>
      </c>
      <c r="EE267" s="79">
        <v>0.26151016354560852</v>
      </c>
      <c r="EF267" s="79">
        <v>0.33182632923126221</v>
      </c>
      <c r="EG267" s="79">
        <v>0.26124188303947449</v>
      </c>
      <c r="EH267" s="79">
        <v>0.23633308708667755</v>
      </c>
      <c r="EI267" s="79">
        <v>0.22421778738498688</v>
      </c>
      <c r="EJ267" s="79">
        <v>0.19913011789321899</v>
      </c>
      <c r="EK267" s="79">
        <v>0.1453564316034317</v>
      </c>
      <c r="EL267" s="79">
        <v>0.14963412284851074</v>
      </c>
      <c r="EM267" s="79">
        <v>0.13295181095600128</v>
      </c>
      <c r="EN267" s="79">
        <v>0.18427465856075287</v>
      </c>
      <c r="EO267" s="79">
        <v>0.20834402740001678</v>
      </c>
      <c r="EP267" s="79">
        <v>0.22858308255672455</v>
      </c>
      <c r="EQ267" s="79">
        <v>0.26449361443519592</v>
      </c>
      <c r="ER267" s="79">
        <v>0.3148445188999176</v>
      </c>
      <c r="ES267" s="79">
        <v>0.36710953712463379</v>
      </c>
      <c r="ET267" s="79">
        <v>0.35867875814437866</v>
      </c>
      <c r="EU267" s="79">
        <v>0.36027508974075317</v>
      </c>
      <c r="EV267" s="79">
        <v>0.30846866965293884</v>
      </c>
      <c r="EW267" s="79">
        <v>47.823379516601563</v>
      </c>
      <c r="EX267" s="79">
        <v>47.201854705810547</v>
      </c>
      <c r="EY267" s="79">
        <v>46.473545074462891</v>
      </c>
      <c r="EZ267" s="79">
        <v>45.990699768066406</v>
      </c>
      <c r="FA267" s="79">
        <v>45.709522247314453</v>
      </c>
      <c r="FB267" s="79">
        <v>45.473125457763672</v>
      </c>
      <c r="FC267" s="79">
        <v>45.457248687744141</v>
      </c>
      <c r="FD267" s="79">
        <v>45.832927703857422</v>
      </c>
      <c r="FE267" s="79">
        <v>48.123638153076172</v>
      </c>
      <c r="FF267" s="79">
        <v>51.152961730957031</v>
      </c>
      <c r="FG267" s="79">
        <v>53.856853485107422</v>
      </c>
      <c r="FH267" s="79">
        <v>56.037925720214844</v>
      </c>
      <c r="FI267" s="79">
        <v>57.397209167480469</v>
      </c>
      <c r="FJ267" s="79">
        <v>58.359813690185547</v>
      </c>
      <c r="FK267" s="79">
        <v>58.899162292480469</v>
      </c>
      <c r="FL267" s="79">
        <v>58.4869384765625</v>
      </c>
      <c r="FM267" s="79">
        <v>56.872894287109375</v>
      </c>
      <c r="FN267" s="79">
        <v>54.666877746582031</v>
      </c>
      <c r="FO267" s="79">
        <v>53.251472473144531</v>
      </c>
      <c r="FP267" s="79">
        <v>51.946025848388672</v>
      </c>
      <c r="FQ267" s="79">
        <v>51.051795959472656</v>
      </c>
      <c r="FR267" s="79">
        <v>50.284805297851563</v>
      </c>
      <c r="FS267" s="79">
        <v>49.539535522460938</v>
      </c>
      <c r="FT267" s="79">
        <v>48.785362243652344</v>
      </c>
      <c r="FU267" s="79">
        <v>8.7406456470489502E-2</v>
      </c>
      <c r="FV267" s="79">
        <v>7.6865501701831818E-2</v>
      </c>
      <c r="FW267" s="79">
        <v>9.0532734990119934E-2</v>
      </c>
      <c r="FX267" s="79">
        <v>275.77273559570313</v>
      </c>
      <c r="FY267" s="79">
        <v>1</v>
      </c>
      <c r="FZ267" s="52"/>
      <c r="GA267" s="34"/>
    </row>
    <row r="268" spans="1:184" x14ac:dyDescent="0.25">
      <c r="A268" t="s">
        <v>186</v>
      </c>
      <c r="B268" t="s">
        <v>236</v>
      </c>
      <c r="C268" t="s">
        <v>194</v>
      </c>
      <c r="D268" t="s">
        <v>202</v>
      </c>
      <c r="E268" t="s">
        <v>239</v>
      </c>
      <c r="F268" t="s">
        <v>1</v>
      </c>
      <c r="G268" t="s">
        <v>1</v>
      </c>
      <c r="H268" s="79">
        <v>29077</v>
      </c>
      <c r="I268" s="79">
        <v>0.53884631395339966</v>
      </c>
      <c r="J268" s="79">
        <v>0.47563615441322327</v>
      </c>
      <c r="K268" s="79">
        <v>0.44694697856903076</v>
      </c>
      <c r="L268" s="79">
        <v>0.43976289033889771</v>
      </c>
      <c r="M268" s="79">
        <v>0.45872551202774048</v>
      </c>
      <c r="N268" s="79">
        <v>0.49960118532180786</v>
      </c>
      <c r="O268" s="79">
        <v>0.60387343168258667</v>
      </c>
      <c r="P268" s="79">
        <v>0.68333256244659424</v>
      </c>
      <c r="Q268" s="79">
        <v>0.62702250480651855</v>
      </c>
      <c r="R268" s="79">
        <v>0.57939052581787109</v>
      </c>
      <c r="S268" s="79">
        <v>0.55580949783325195</v>
      </c>
      <c r="T268" s="79">
        <v>0.5351642370223999</v>
      </c>
      <c r="U268" s="79">
        <v>0.51488065719604492</v>
      </c>
      <c r="V268" s="79">
        <v>0.50287544727325439</v>
      </c>
      <c r="W268" s="79">
        <v>0.49086973071098328</v>
      </c>
      <c r="X268" s="79">
        <v>0.50204867124557495</v>
      </c>
      <c r="Y268" s="79">
        <v>0.54913073778152466</v>
      </c>
      <c r="Z268" s="79">
        <v>0.69787877798080444</v>
      </c>
      <c r="AA268" s="79">
        <v>0.82940614223480225</v>
      </c>
      <c r="AB268" s="79">
        <v>0.86897718906402588</v>
      </c>
      <c r="AC268" s="79">
        <v>0.87302303314208984</v>
      </c>
      <c r="AD268" s="79">
        <v>0.83187633752822876</v>
      </c>
      <c r="AE268" s="79">
        <v>0.74914717674255371</v>
      </c>
      <c r="AF268" s="79">
        <v>0.63502627611160278</v>
      </c>
      <c r="AG268" s="79">
        <v>-3.3498082309961319E-2</v>
      </c>
      <c r="AH268" s="79">
        <v>-3.6822911351919174E-2</v>
      </c>
      <c r="AI268" s="79">
        <v>-3.8350064307451248E-2</v>
      </c>
      <c r="AJ268" s="79">
        <v>-2.8613513335585594E-2</v>
      </c>
      <c r="AK268" s="79">
        <v>-1.0044843889772892E-2</v>
      </c>
      <c r="AL268" s="79">
        <v>1.6720255371183157E-3</v>
      </c>
      <c r="AM268" s="79">
        <v>6.8263248540461063E-3</v>
      </c>
      <c r="AN268" s="79">
        <v>2.6426790282130241E-3</v>
      </c>
      <c r="AO268" s="79">
        <v>-9.8932563560083508E-5</v>
      </c>
      <c r="AP268" s="79">
        <v>7.6531816739588976E-4</v>
      </c>
      <c r="AQ268" s="79">
        <v>1.2755914591252804E-2</v>
      </c>
      <c r="AR268" s="79">
        <v>1.2015141546726227E-2</v>
      </c>
      <c r="AS268" s="79">
        <v>4.2832703329622746E-3</v>
      </c>
      <c r="AT268" s="79">
        <v>1.1922607198357582E-2</v>
      </c>
      <c r="AU268" s="79">
        <v>2.1398745477199554E-2</v>
      </c>
      <c r="AV268" s="79">
        <v>3.5316169261932373E-2</v>
      </c>
      <c r="AW268" s="79">
        <v>4.1983284056186676E-2</v>
      </c>
      <c r="AX268" s="79">
        <v>4.9183107912540436E-2</v>
      </c>
      <c r="AY268" s="79">
        <v>4.7295112162828445E-2</v>
      </c>
      <c r="AZ268" s="79">
        <v>4.5691832900047302E-2</v>
      </c>
      <c r="BA268" s="79">
        <v>1.5635678544640541E-2</v>
      </c>
      <c r="BB268" s="79">
        <v>-1.7507944256067276E-2</v>
      </c>
      <c r="BC268" s="79">
        <v>-2.1490730345249176E-2</v>
      </c>
      <c r="BD268" s="79">
        <v>-3.3312179148197174E-2</v>
      </c>
      <c r="BE268" s="79">
        <v>-2.1525949239730835E-2</v>
      </c>
      <c r="BF268" s="79">
        <v>-2.5748003274202347E-2</v>
      </c>
      <c r="BG268" s="79">
        <v>-2.5751311331987381E-2</v>
      </c>
      <c r="BH268" s="79">
        <v>-1.6787139698863029E-2</v>
      </c>
      <c r="BI268" s="79">
        <v>5.5965478532016277E-4</v>
      </c>
      <c r="BJ268" s="79">
        <v>1.2782718986272812E-2</v>
      </c>
      <c r="BK268" s="79">
        <v>2.0179945975542068E-2</v>
      </c>
      <c r="BL268" s="79">
        <v>1.7153875902295113E-2</v>
      </c>
      <c r="BM268" s="79">
        <v>1.1978134512901306E-2</v>
      </c>
      <c r="BN268" s="79">
        <v>1.1594324372708797E-2</v>
      </c>
      <c r="BO268" s="79">
        <v>2.3124732077121735E-2</v>
      </c>
      <c r="BP268" s="79">
        <v>2.1414870396256447E-2</v>
      </c>
      <c r="BQ268" s="79">
        <v>1.2425175867974758E-2</v>
      </c>
      <c r="BR268" s="79">
        <v>1.9340435042977333E-2</v>
      </c>
      <c r="BS268" s="79">
        <v>2.8387084603309631E-2</v>
      </c>
      <c r="BT268" s="79">
        <v>4.2772300541400909E-2</v>
      </c>
      <c r="BU268" s="79">
        <v>5.024288222193718E-2</v>
      </c>
      <c r="BV268" s="79">
        <v>5.9333730489015579E-2</v>
      </c>
      <c r="BW268" s="79">
        <v>5.9308726340532303E-2</v>
      </c>
      <c r="BX268" s="79">
        <v>5.9081822633743286E-2</v>
      </c>
      <c r="BY268" s="79">
        <v>3.1499546021223068E-2</v>
      </c>
      <c r="BZ268" s="79">
        <v>-4.8994086682796478E-4</v>
      </c>
      <c r="CA268" s="79">
        <v>-5.2031255327165127E-3</v>
      </c>
      <c r="CB268" s="79">
        <v>-1.8938258290290833E-2</v>
      </c>
      <c r="CC268" s="79">
        <v>-1.3234086334705353E-2</v>
      </c>
      <c r="CD268" s="79">
        <v>-1.8077552318572998E-2</v>
      </c>
      <c r="CE268" s="79">
        <v>-1.7025457695126534E-2</v>
      </c>
      <c r="CF268" s="79">
        <v>-8.5962293669581413E-3</v>
      </c>
      <c r="CG268" s="79">
        <v>7.9042986035346985E-3</v>
      </c>
      <c r="CH268" s="79">
        <v>2.0477952435612679E-2</v>
      </c>
      <c r="CI268" s="79">
        <v>2.9428625479340553E-2</v>
      </c>
      <c r="CJ268" s="79">
        <v>2.7204284444451332E-2</v>
      </c>
      <c r="CK268" s="79">
        <v>2.0342674106359482E-2</v>
      </c>
      <c r="CL268" s="79">
        <v>1.909446157515049E-2</v>
      </c>
      <c r="CM268" s="79">
        <v>3.0306143686175346E-2</v>
      </c>
      <c r="CN268" s="79">
        <v>2.7925092726945877E-2</v>
      </c>
      <c r="CO268" s="79">
        <v>1.8064232543110847E-2</v>
      </c>
      <c r="CP268" s="79">
        <v>2.4478001520037651E-2</v>
      </c>
      <c r="CQ268" s="79">
        <v>3.3227186650037766E-2</v>
      </c>
      <c r="CR268" s="79">
        <v>4.7936391085386276E-2</v>
      </c>
      <c r="CS268" s="79">
        <v>5.5963452905416489E-2</v>
      </c>
      <c r="CT268" s="79">
        <v>6.6364027559757233E-2</v>
      </c>
      <c r="CU268" s="79">
        <v>6.7629322409629822E-2</v>
      </c>
      <c r="CV268" s="79">
        <v>6.835569441318512E-2</v>
      </c>
      <c r="CW268" s="79">
        <v>4.2486812919378281E-2</v>
      </c>
      <c r="CX268" s="79">
        <v>1.1296676471829414E-2</v>
      </c>
      <c r="CY268" s="79">
        <v>6.077619269490242E-3</v>
      </c>
      <c r="CZ268" s="79">
        <v>-8.9829247444868088E-3</v>
      </c>
      <c r="DA268" s="79">
        <v>-4.9422234296798706E-3</v>
      </c>
      <c r="DB268" s="79">
        <v>-1.0407105088233948E-2</v>
      </c>
      <c r="DC268" s="79">
        <v>-8.2996012642979622E-3</v>
      </c>
      <c r="DD268" s="79">
        <v>-4.0531871491111815E-4</v>
      </c>
      <c r="DE268" s="79">
        <v>1.5248942188918591E-2</v>
      </c>
      <c r="DF268" s="79">
        <v>2.8173184022307396E-2</v>
      </c>
      <c r="DG268" s="79">
        <v>3.867730125784874E-2</v>
      </c>
      <c r="DH268" s="79">
        <v>3.7254694849252701E-2</v>
      </c>
      <c r="DI268" s="79">
        <v>2.8707213699817657E-2</v>
      </c>
      <c r="DJ268" s="79">
        <v>2.6594597846269608E-2</v>
      </c>
      <c r="DK268" s="79">
        <v>3.7487555295228958E-2</v>
      </c>
      <c r="DL268" s="79">
        <v>3.4435313194990158E-2</v>
      </c>
      <c r="DM268" s="79">
        <v>2.3703290149569511E-2</v>
      </c>
      <c r="DN268" s="79">
        <v>2.9615567997097969E-2</v>
      </c>
      <c r="DO268" s="79">
        <v>3.80672886967659E-2</v>
      </c>
      <c r="DP268" s="79">
        <v>5.310048907995224E-2</v>
      </c>
      <c r="DQ268" s="79">
        <v>6.1684027314186096E-2</v>
      </c>
      <c r="DR268" s="79">
        <v>7.3394313454627991E-2</v>
      </c>
      <c r="DS268" s="79">
        <v>7.5949914753437042E-2</v>
      </c>
      <c r="DT268" s="79">
        <v>7.7629566192626953E-2</v>
      </c>
      <c r="DU268" s="79">
        <v>5.3474076092243195E-2</v>
      </c>
      <c r="DV268" s="79">
        <v>2.3083291947841644E-2</v>
      </c>
      <c r="DW268" s="79">
        <v>1.7358364537358284E-2</v>
      </c>
      <c r="DX268" s="79">
        <v>9.7240967443212867E-4</v>
      </c>
      <c r="DY268" s="79">
        <v>7.0299096405506134E-3</v>
      </c>
      <c r="DZ268" s="79">
        <v>6.6780595807358623E-4</v>
      </c>
      <c r="EA268" s="79">
        <v>4.2991489171981812E-3</v>
      </c>
      <c r="EB268" s="79">
        <v>1.1421055532991886E-2</v>
      </c>
      <c r="EC268" s="79">
        <v>2.5853442028164864E-2</v>
      </c>
      <c r="ED268" s="79">
        <v>3.9283879101276398E-2</v>
      </c>
      <c r="EE268" s="79">
        <v>5.2030924707651138E-2</v>
      </c>
      <c r="EF268" s="79">
        <v>5.1765896379947662E-2</v>
      </c>
      <c r="EG268" s="79">
        <v>4.0784277021884918E-2</v>
      </c>
      <c r="EH268" s="79">
        <v>3.7423603236675262E-2</v>
      </c>
      <c r="EI268" s="79">
        <v>4.7856375575065613E-2</v>
      </c>
      <c r="EJ268" s="79">
        <v>4.3835043907165527E-2</v>
      </c>
      <c r="EK268" s="79">
        <v>3.1845197081565857E-2</v>
      </c>
      <c r="EL268" s="79">
        <v>3.7033397704362869E-2</v>
      </c>
      <c r="EM268" s="79">
        <v>4.5055627822875977E-2</v>
      </c>
      <c r="EN268" s="79">
        <v>6.0556616634130478E-2</v>
      </c>
      <c r="EO268" s="79">
        <v>6.9943629205226898E-2</v>
      </c>
      <c r="EP268" s="79">
        <v>8.3544939756393433E-2</v>
      </c>
      <c r="EQ268" s="79">
        <v>8.7963543832302094E-2</v>
      </c>
      <c r="ER268" s="79">
        <v>9.1019555926322937E-2</v>
      </c>
      <c r="ES268" s="79">
        <v>6.9337941706180573E-2</v>
      </c>
      <c r="ET268" s="79">
        <v>4.0101293474435806E-2</v>
      </c>
      <c r="EU268" s="79">
        <v>3.364596888422966E-2</v>
      </c>
      <c r="EV268" s="79">
        <v>1.5346329659223557E-2</v>
      </c>
      <c r="EW268" s="79">
        <v>49.011138916015625</v>
      </c>
      <c r="EX268" s="79">
        <v>48.441951751708984</v>
      </c>
      <c r="EY268" s="79">
        <v>47.988811492919922</v>
      </c>
      <c r="EZ268" s="79">
        <v>47.5830078125</v>
      </c>
      <c r="FA268" s="79">
        <v>47.265445709228516</v>
      </c>
      <c r="FB268" s="79">
        <v>47.139640808105469</v>
      </c>
      <c r="FC268" s="79">
        <v>47.167346954345703</v>
      </c>
      <c r="FD268" s="79">
        <v>47.517299652099609</v>
      </c>
      <c r="FE268" s="79">
        <v>49.691802978515625</v>
      </c>
      <c r="FF268" s="79">
        <v>52.452178955078125</v>
      </c>
      <c r="FG268" s="79">
        <v>54.844505310058594</v>
      </c>
      <c r="FH268" s="79">
        <v>56.838108062744141</v>
      </c>
      <c r="FI268" s="79">
        <v>58.153610229492188</v>
      </c>
      <c r="FJ268" s="79">
        <v>59.04248046875</v>
      </c>
      <c r="FK268" s="79">
        <v>59.501190185546875</v>
      </c>
      <c r="FL268" s="79">
        <v>59.185890197753906</v>
      </c>
      <c r="FM268" s="79">
        <v>57.747261047363281</v>
      </c>
      <c r="FN268" s="79">
        <v>55.632122039794922</v>
      </c>
      <c r="FO268" s="79">
        <v>54.369239807128906</v>
      </c>
      <c r="FP268" s="79">
        <v>53.242195129394531</v>
      </c>
      <c r="FQ268" s="79">
        <v>52.434043884277344</v>
      </c>
      <c r="FR268" s="79">
        <v>51.743026733398438</v>
      </c>
      <c r="FS268" s="79">
        <v>50.963642120361328</v>
      </c>
      <c r="FT268" s="79">
        <v>50.215286254882813</v>
      </c>
      <c r="FU268" s="79">
        <v>1.2944857589900494E-2</v>
      </c>
      <c r="FV268" s="79">
        <v>1.2398357503116131E-2</v>
      </c>
      <c r="FW268" s="79">
        <v>1.3402309268712997E-2</v>
      </c>
      <c r="FX268" s="79">
        <v>1456</v>
      </c>
      <c r="FY268" s="79">
        <v>1</v>
      </c>
      <c r="FZ268" s="52"/>
      <c r="GA268" s="34"/>
    </row>
    <row r="269" spans="1:184" x14ac:dyDescent="0.25">
      <c r="A269" t="s">
        <v>186</v>
      </c>
      <c r="B269" t="s">
        <v>236</v>
      </c>
      <c r="C269" t="s">
        <v>194</v>
      </c>
      <c r="D269" t="s">
        <v>202</v>
      </c>
      <c r="E269" t="s">
        <v>239</v>
      </c>
      <c r="F269" t="s">
        <v>178</v>
      </c>
      <c r="G269" t="s">
        <v>1</v>
      </c>
      <c r="H269" s="79">
        <v>20910</v>
      </c>
      <c r="I269" s="79">
        <v>0.48240938782691956</v>
      </c>
      <c r="J269" s="79">
        <v>0.42213693261146545</v>
      </c>
      <c r="K269" s="79">
        <v>0.394776850938797</v>
      </c>
      <c r="L269" s="79">
        <v>0.38378363847732544</v>
      </c>
      <c r="M269" s="79">
        <v>0.38776865601539612</v>
      </c>
      <c r="N269" s="79">
        <v>0.41860690712928772</v>
      </c>
      <c r="O269" s="79">
        <v>0.49962452054023743</v>
      </c>
      <c r="P269" s="79">
        <v>0.58820444345474243</v>
      </c>
      <c r="Q269" s="79">
        <v>0.55287915468215942</v>
      </c>
      <c r="R269" s="79">
        <v>0.50551742315292358</v>
      </c>
      <c r="S269" s="79">
        <v>0.47487214207649231</v>
      </c>
      <c r="T269" s="79">
        <v>0.45820349454879761</v>
      </c>
      <c r="U269" s="79">
        <v>0.44052565097808838</v>
      </c>
      <c r="V269" s="79">
        <v>0.42871332168579102</v>
      </c>
      <c r="W269" s="79">
        <v>0.41975295543670654</v>
      </c>
      <c r="X269" s="79">
        <v>0.42707863450050354</v>
      </c>
      <c r="Y269" s="79">
        <v>0.46474140882492065</v>
      </c>
      <c r="Z269" s="79">
        <v>0.6051861047744751</v>
      </c>
      <c r="AA269" s="79">
        <v>0.73981374502182007</v>
      </c>
      <c r="AB269" s="79">
        <v>0.78889197111129761</v>
      </c>
      <c r="AC269" s="79">
        <v>0.80614769458770752</v>
      </c>
      <c r="AD269" s="79">
        <v>0.77622497081756592</v>
      </c>
      <c r="AE269" s="79">
        <v>0.70034795999526978</v>
      </c>
      <c r="AF269" s="79">
        <v>0.5843009352684021</v>
      </c>
      <c r="AG269" s="79">
        <v>-4.5402403920888901E-2</v>
      </c>
      <c r="AH269" s="79">
        <v>-4.0307048708200455E-2</v>
      </c>
      <c r="AI269" s="79">
        <v>-2.9088132083415985E-2</v>
      </c>
      <c r="AJ269" s="79">
        <v>-2.3566674441099167E-2</v>
      </c>
      <c r="AK269" s="79">
        <v>-1.6102399677038193E-2</v>
      </c>
      <c r="AL269" s="79">
        <v>-9.649437852203846E-3</v>
      </c>
      <c r="AM269" s="79">
        <v>-9.1030439361929893E-3</v>
      </c>
      <c r="AN269" s="79">
        <v>-1.0987847112119198E-2</v>
      </c>
      <c r="AO269" s="79">
        <v>-4.3518939055502415E-3</v>
      </c>
      <c r="AP269" s="79">
        <v>-6.5642409026622772E-3</v>
      </c>
      <c r="AQ269" s="79">
        <v>2.2878269664943218E-3</v>
      </c>
      <c r="AR269" s="79">
        <v>4.5507899485528469E-3</v>
      </c>
      <c r="AS269" s="79">
        <v>-6.9398204796016216E-3</v>
      </c>
      <c r="AT269" s="79">
        <v>-9.7212509717792273E-4</v>
      </c>
      <c r="AU269" s="79">
        <v>7.3293643072247505E-3</v>
      </c>
      <c r="AV269" s="79">
        <v>1.8920836970210075E-2</v>
      </c>
      <c r="AW269" s="79">
        <v>2.0712759345769882E-2</v>
      </c>
      <c r="AX269" s="79">
        <v>3.2027903944253922E-2</v>
      </c>
      <c r="AY269" s="79">
        <v>2.8600260615348816E-2</v>
      </c>
      <c r="AZ269" s="79">
        <v>3.3043555915355682E-2</v>
      </c>
      <c r="BA269" s="79">
        <v>1.1251471936702728E-2</v>
      </c>
      <c r="BB269" s="79">
        <v>-1.8513834103941917E-2</v>
      </c>
      <c r="BC269" s="79">
        <v>-2.8117084875702858E-2</v>
      </c>
      <c r="BD269" s="79">
        <v>-4.2179014533758163E-2</v>
      </c>
      <c r="BE269" s="79">
        <v>-3.0710780993103981E-2</v>
      </c>
      <c r="BF269" s="79">
        <v>-2.7490749955177307E-2</v>
      </c>
      <c r="BG269" s="79">
        <v>-1.6391733661293983E-2</v>
      </c>
      <c r="BH269" s="79">
        <v>-1.1323007754981518E-2</v>
      </c>
      <c r="BI269" s="79">
        <v>-4.2346697300672531E-3</v>
      </c>
      <c r="BJ269" s="79">
        <v>2.1315454505383968E-3</v>
      </c>
      <c r="BK269" s="79">
        <v>6.4793149940669537E-3</v>
      </c>
      <c r="BL269" s="79">
        <v>7.1637649089097977E-3</v>
      </c>
      <c r="BM269" s="79">
        <v>1.0356862097978592E-2</v>
      </c>
      <c r="BN269" s="79">
        <v>6.4176791347563267E-3</v>
      </c>
      <c r="BO269" s="79">
        <v>1.4455625787377357E-2</v>
      </c>
      <c r="BP269" s="79">
        <v>1.565384678542614E-2</v>
      </c>
      <c r="BQ269" s="79">
        <v>2.4053417146205902E-3</v>
      </c>
      <c r="BR269" s="79">
        <v>7.1512511931359768E-3</v>
      </c>
      <c r="BS269" s="79">
        <v>1.5134376473724842E-2</v>
      </c>
      <c r="BT269" s="79">
        <v>2.7584103867411613E-2</v>
      </c>
      <c r="BU269" s="79">
        <v>2.9838278889656067E-2</v>
      </c>
      <c r="BV269" s="79">
        <v>4.380403459072113E-2</v>
      </c>
      <c r="BW269" s="79">
        <v>4.3120410293340683E-2</v>
      </c>
      <c r="BX269" s="79">
        <v>4.9647815525531769E-2</v>
      </c>
      <c r="BY269" s="79">
        <v>3.1726367771625519E-2</v>
      </c>
      <c r="BZ269" s="79">
        <v>3.720967099070549E-3</v>
      </c>
      <c r="CA269" s="79">
        <v>-6.9771576672792435E-3</v>
      </c>
      <c r="CB269" s="79">
        <v>-2.3624299094080925E-2</v>
      </c>
      <c r="CC269" s="79">
        <v>-2.053540013730526E-2</v>
      </c>
      <c r="CD269" s="79">
        <v>-1.8614223226904869E-2</v>
      </c>
      <c r="CE269" s="79">
        <v>-7.5982450507581234E-3</v>
      </c>
      <c r="CF269" s="79">
        <v>-2.8430838137865067E-3</v>
      </c>
      <c r="CG269" s="79">
        <v>3.9848843589425087E-3</v>
      </c>
      <c r="CH269" s="79">
        <v>1.0291017591953278E-2</v>
      </c>
      <c r="CI269" s="79">
        <v>1.7271609976887703E-2</v>
      </c>
      <c r="CJ269" s="79">
        <v>1.9735516980290413E-2</v>
      </c>
      <c r="CK269" s="79">
        <v>2.0544100552797318E-2</v>
      </c>
      <c r="CL269" s="79">
        <v>1.5408917330205441E-2</v>
      </c>
      <c r="CM269" s="79">
        <v>2.2883007302880287E-2</v>
      </c>
      <c r="CN269" s="79">
        <v>2.3343788459897041E-2</v>
      </c>
      <c r="CO269" s="79">
        <v>8.8777728378772736E-3</v>
      </c>
      <c r="CP269" s="79">
        <v>1.2777477502822876E-2</v>
      </c>
      <c r="CQ269" s="79">
        <v>2.0540103316307068E-2</v>
      </c>
      <c r="CR269" s="79">
        <v>3.358425572514534E-2</v>
      </c>
      <c r="CS269" s="79">
        <v>3.615858405828476E-2</v>
      </c>
      <c r="CT269" s="79">
        <v>5.196014791727066E-2</v>
      </c>
      <c r="CU269" s="79">
        <v>5.317702516913414E-2</v>
      </c>
      <c r="CV269" s="79">
        <v>6.1147876083850861E-2</v>
      </c>
      <c r="CW269" s="79">
        <v>4.5907221734523773E-2</v>
      </c>
      <c r="CX269" s="79">
        <v>1.9120721146464348E-2</v>
      </c>
      <c r="CY269" s="79">
        <v>7.6642907224595547E-3</v>
      </c>
      <c r="CZ269" s="79">
        <v>-1.0773359797894955E-2</v>
      </c>
      <c r="DA269" s="79">
        <v>-1.0360023006796837E-2</v>
      </c>
      <c r="DB269" s="79">
        <v>-9.7376955673098564E-3</v>
      </c>
      <c r="DC269" s="79">
        <v>1.1952422792091966E-3</v>
      </c>
      <c r="DD269" s="79">
        <v>5.6368405930697918E-3</v>
      </c>
      <c r="DE269" s="79">
        <v>1.2204438447952271E-2</v>
      </c>
      <c r="DF269" s="79">
        <v>1.845049113035202E-2</v>
      </c>
      <c r="DG269" s="79">
        <v>2.8063904494047165E-2</v>
      </c>
      <c r="DH269" s="79">
        <v>3.2307267189025879E-2</v>
      </c>
      <c r="DI269" s="79">
        <v>3.0731339007616043E-2</v>
      </c>
      <c r="DJ269" s="79">
        <v>2.4400157853960991E-2</v>
      </c>
      <c r="DK269" s="79">
        <v>3.1310386955738068E-2</v>
      </c>
      <c r="DL269" s="79">
        <v>3.1033730134367943E-2</v>
      </c>
      <c r="DM269" s="79">
        <v>1.5350202098488808E-2</v>
      </c>
      <c r="DN269" s="79">
        <v>1.8403701484203339E-2</v>
      </c>
      <c r="DO269" s="79">
        <v>2.5945831090211868E-2</v>
      </c>
      <c r="DP269" s="79">
        <v>3.9584405720233917E-2</v>
      </c>
      <c r="DQ269" s="79">
        <v>4.2478889226913452E-2</v>
      </c>
      <c r="DR269" s="79">
        <v>6.0116257518529892E-2</v>
      </c>
      <c r="DS269" s="79">
        <v>6.3233636319637299E-2</v>
      </c>
      <c r="DT269" s="79">
        <v>7.2647936642169952E-2</v>
      </c>
      <c r="DU269" s="79">
        <v>6.0088075697422028E-2</v>
      </c>
      <c r="DV269" s="79">
        <v>3.4520480781793594E-2</v>
      </c>
      <c r="DW269" s="79">
        <v>2.2305740043520927E-2</v>
      </c>
      <c r="DX269" s="79">
        <v>2.0775806624442339E-3</v>
      </c>
      <c r="DY269" s="79">
        <v>4.3316050432622433E-3</v>
      </c>
      <c r="DZ269" s="79">
        <v>3.0786001589149237E-3</v>
      </c>
      <c r="EA269" s="79">
        <v>1.3891641981899738E-2</v>
      </c>
      <c r="EB269" s="79">
        <v>1.7880504950881004E-2</v>
      </c>
      <c r="EC269" s="79">
        <v>2.407216839492321E-2</v>
      </c>
      <c r="ED269" s="79">
        <v>3.0231475830078125E-2</v>
      </c>
      <c r="EE269" s="79">
        <v>4.364626482129097E-2</v>
      </c>
      <c r="EF269" s="79">
        <v>5.0458882004022598E-2</v>
      </c>
      <c r="EG269" s="79">
        <v>4.544009268283844E-2</v>
      </c>
      <c r="EH269" s="79">
        <v>3.7382077425718307E-2</v>
      </c>
      <c r="EI269" s="79">
        <v>4.3478187173604965E-2</v>
      </c>
      <c r="EJ269" s="79">
        <v>4.2136788368225098E-2</v>
      </c>
      <c r="EK269" s="79">
        <v>2.4695364758372307E-2</v>
      </c>
      <c r="EL269" s="79">
        <v>2.6527078822255135E-2</v>
      </c>
      <c r="EM269" s="79">
        <v>3.3750839531421661E-2</v>
      </c>
      <c r="EN269" s="79">
        <v>4.8247672617435455E-2</v>
      </c>
      <c r="EO269" s="79">
        <v>5.1604405045509338E-2</v>
      </c>
      <c r="EP269" s="79">
        <v>7.1892388164997101E-2</v>
      </c>
      <c r="EQ269" s="79">
        <v>7.7753789722919464E-2</v>
      </c>
      <c r="ER269" s="79">
        <v>8.9252203702926636E-2</v>
      </c>
      <c r="ES269" s="79">
        <v>8.0562971532344818E-2</v>
      </c>
      <c r="ET269" s="79">
        <v>5.6755281984806061E-2</v>
      </c>
      <c r="EU269" s="79">
        <v>4.3445665389299393E-2</v>
      </c>
      <c r="EV269" s="79">
        <v>2.0632296800613403E-2</v>
      </c>
      <c r="EW269" s="79">
        <v>50.155303955078125</v>
      </c>
      <c r="EX269" s="79">
        <v>49.592437744140625</v>
      </c>
      <c r="EY269" s="79">
        <v>49.348808288574219</v>
      </c>
      <c r="EZ269" s="79">
        <v>48.997543334960938</v>
      </c>
      <c r="FA269" s="79">
        <v>48.781318664550781</v>
      </c>
      <c r="FB269" s="79">
        <v>48.745471954345703</v>
      </c>
      <c r="FC269" s="79">
        <v>48.854290008544922</v>
      </c>
      <c r="FD269" s="79">
        <v>49.269054412841797</v>
      </c>
      <c r="FE269" s="79">
        <v>51.386085510253906</v>
      </c>
      <c r="FF269" s="79">
        <v>53.789394378662109</v>
      </c>
      <c r="FG269" s="79">
        <v>55.914909362792969</v>
      </c>
      <c r="FH269" s="79">
        <v>57.725330352783203</v>
      </c>
      <c r="FI269" s="79">
        <v>58.860736846923828</v>
      </c>
      <c r="FJ269" s="79">
        <v>59.665004730224609</v>
      </c>
      <c r="FK269" s="79">
        <v>60.060146331787109</v>
      </c>
      <c r="FL269" s="79">
        <v>59.853340148925781</v>
      </c>
      <c r="FM269" s="79">
        <v>58.628494262695313</v>
      </c>
      <c r="FN269" s="79">
        <v>56.706344604492188</v>
      </c>
      <c r="FO269" s="79">
        <v>55.572322845458984</v>
      </c>
      <c r="FP269" s="79">
        <v>54.584980010986328</v>
      </c>
      <c r="FQ269" s="79">
        <v>53.734100341796875</v>
      </c>
      <c r="FR269" s="79">
        <v>53.029373168945313</v>
      </c>
      <c r="FS269" s="79">
        <v>52.154796600341797</v>
      </c>
      <c r="FT269" s="79">
        <v>51.431705474853516</v>
      </c>
      <c r="FU269" s="79">
        <v>1.6525300219655037E-2</v>
      </c>
      <c r="FV269" s="79">
        <v>1.5122733078896999E-2</v>
      </c>
      <c r="FW269" s="79">
        <v>1.7114488407969475E-2</v>
      </c>
      <c r="FX269" s="79">
        <v>1150.227294921875</v>
      </c>
      <c r="FY269" s="79">
        <v>1</v>
      </c>
      <c r="FZ269" s="52"/>
      <c r="GA269" s="34"/>
    </row>
    <row r="270" spans="1:184" x14ac:dyDescent="0.25">
      <c r="A270" t="s">
        <v>186</v>
      </c>
      <c r="B270" t="s">
        <v>236</v>
      </c>
      <c r="C270" t="s">
        <v>194</v>
      </c>
      <c r="D270" t="s">
        <v>202</v>
      </c>
      <c r="E270" t="s">
        <v>239</v>
      </c>
      <c r="F270" t="s">
        <v>179</v>
      </c>
      <c r="G270" t="s">
        <v>1</v>
      </c>
      <c r="H270" s="79">
        <v>1008</v>
      </c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E270" s="79"/>
      <c r="BF270" s="79"/>
      <c r="BG270" s="79"/>
      <c r="BH270" s="79"/>
      <c r="BI270" s="79"/>
      <c r="BJ270" s="79"/>
      <c r="BK270" s="79"/>
      <c r="BL270" s="79"/>
      <c r="BM270" s="79"/>
      <c r="BN270" s="79"/>
      <c r="BO270" s="79"/>
      <c r="BP270" s="79"/>
      <c r="BQ270" s="79"/>
      <c r="BR270" s="79"/>
      <c r="BS270" s="79"/>
      <c r="BT270" s="79"/>
      <c r="BU270" s="79"/>
      <c r="BV270" s="79"/>
      <c r="BW270" s="79"/>
      <c r="BX270" s="79"/>
      <c r="BY270" s="79"/>
      <c r="BZ270" s="79"/>
      <c r="CA270" s="79"/>
      <c r="CB270" s="79"/>
      <c r="CC270" s="79"/>
      <c r="CD270" s="79"/>
      <c r="CE270" s="79"/>
      <c r="CF270" s="79"/>
      <c r="CG270" s="79"/>
      <c r="CH270" s="79"/>
      <c r="CI270" s="79"/>
      <c r="CJ270" s="79"/>
      <c r="CK270" s="79"/>
      <c r="CL270" s="79"/>
      <c r="CM270" s="79"/>
      <c r="CN270" s="79"/>
      <c r="CO270" s="79"/>
      <c r="CP270" s="79"/>
      <c r="CQ270" s="79"/>
      <c r="CR270" s="79"/>
      <c r="CS270" s="79"/>
      <c r="CT270" s="79"/>
      <c r="CU270" s="79"/>
      <c r="CV270" s="79"/>
      <c r="CW270" s="79"/>
      <c r="CX270" s="79"/>
      <c r="CY270" s="79"/>
      <c r="CZ270" s="79"/>
      <c r="DA270" s="79"/>
      <c r="DB270" s="79"/>
      <c r="DC270" s="79"/>
      <c r="DD270" s="79"/>
      <c r="DE270" s="79"/>
      <c r="DF270" s="79"/>
      <c r="DG270" s="79"/>
      <c r="DH270" s="79"/>
      <c r="DI270" s="79"/>
      <c r="DJ270" s="79"/>
      <c r="DK270" s="79"/>
      <c r="DL270" s="79"/>
      <c r="DM270" s="79"/>
      <c r="DN270" s="79"/>
      <c r="DO270" s="79"/>
      <c r="DP270" s="79"/>
      <c r="DQ270" s="79"/>
      <c r="DR270" s="79"/>
      <c r="DS270" s="79"/>
      <c r="DT270" s="79"/>
      <c r="DU270" s="79"/>
      <c r="DV270" s="79"/>
      <c r="DW270" s="79"/>
      <c r="DX270" s="79"/>
      <c r="DY270" s="79"/>
      <c r="DZ270" s="79"/>
      <c r="EA270" s="79"/>
      <c r="EB270" s="79"/>
      <c r="EC270" s="79"/>
      <c r="ED270" s="79"/>
      <c r="EE270" s="79"/>
      <c r="EF270" s="79"/>
      <c r="EG270" s="79"/>
      <c r="EH270" s="79"/>
      <c r="EI270" s="79"/>
      <c r="EJ270" s="79"/>
      <c r="EK270" s="79"/>
      <c r="EL270" s="79"/>
      <c r="EM270" s="79"/>
      <c r="EN270" s="79"/>
      <c r="EO270" s="79"/>
      <c r="EP270" s="79"/>
      <c r="EQ270" s="79"/>
      <c r="ER270" s="79"/>
      <c r="ES270" s="79"/>
      <c r="ET270" s="79"/>
      <c r="EU270" s="79"/>
      <c r="EV270" s="79"/>
      <c r="EW270" s="79"/>
      <c r="EX270" s="79"/>
      <c r="EY270" s="79"/>
      <c r="EZ270" s="79"/>
      <c r="FA270" s="79"/>
      <c r="FB270" s="79"/>
      <c r="FC270" s="79"/>
      <c r="FD270" s="79"/>
      <c r="FE270" s="79"/>
      <c r="FF270" s="79"/>
      <c r="FG270" s="79"/>
      <c r="FH270" s="79"/>
      <c r="FI270" s="79"/>
      <c r="FJ270" s="79"/>
      <c r="FK270" s="79"/>
      <c r="FL270" s="79"/>
      <c r="FM270" s="79"/>
      <c r="FN270" s="79"/>
      <c r="FO270" s="79"/>
      <c r="FP270" s="79"/>
      <c r="FQ270" s="79"/>
      <c r="FR270" s="79"/>
      <c r="FS270" s="79"/>
      <c r="FT270" s="79"/>
      <c r="FU270" s="79"/>
      <c r="FV270" s="79"/>
      <c r="FW270" s="79"/>
      <c r="FX270" s="79">
        <v>15.272727012634277</v>
      </c>
      <c r="FY270" s="79">
        <v>0</v>
      </c>
      <c r="FZ270" s="52"/>
      <c r="GA270" s="34"/>
    </row>
    <row r="271" spans="1:184" x14ac:dyDescent="0.25">
      <c r="A271" t="s">
        <v>186</v>
      </c>
      <c r="B271" t="s">
        <v>236</v>
      </c>
      <c r="C271" t="s">
        <v>194</v>
      </c>
      <c r="D271" t="s">
        <v>202</v>
      </c>
      <c r="E271" t="s">
        <v>239</v>
      </c>
      <c r="F271" t="s">
        <v>180</v>
      </c>
      <c r="G271" t="s">
        <v>1</v>
      </c>
      <c r="H271" s="79">
        <v>487</v>
      </c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E271" s="79"/>
      <c r="BF271" s="79"/>
      <c r="BG271" s="79"/>
      <c r="BH271" s="79"/>
      <c r="BI271" s="79"/>
      <c r="BJ271" s="79"/>
      <c r="BK271" s="79"/>
      <c r="BL271" s="79"/>
      <c r="BM271" s="79"/>
      <c r="BN271" s="79"/>
      <c r="BO271" s="79"/>
      <c r="BP271" s="79"/>
      <c r="BQ271" s="79"/>
      <c r="BR271" s="79"/>
      <c r="BS271" s="79"/>
      <c r="BT271" s="79"/>
      <c r="BU271" s="79"/>
      <c r="BV271" s="79"/>
      <c r="BW271" s="79"/>
      <c r="BX271" s="79"/>
      <c r="BY271" s="79"/>
      <c r="BZ271" s="79"/>
      <c r="CA271" s="79"/>
      <c r="CB271" s="79"/>
      <c r="CC271" s="79"/>
      <c r="CD271" s="79"/>
      <c r="CE271" s="79"/>
      <c r="CF271" s="79"/>
      <c r="CG271" s="79"/>
      <c r="CH271" s="79"/>
      <c r="CI271" s="79"/>
      <c r="CJ271" s="79"/>
      <c r="CK271" s="79"/>
      <c r="CL271" s="79"/>
      <c r="CM271" s="79"/>
      <c r="CN271" s="79"/>
      <c r="CO271" s="79"/>
      <c r="CP271" s="79"/>
      <c r="CQ271" s="79"/>
      <c r="CR271" s="79"/>
      <c r="CS271" s="79"/>
      <c r="CT271" s="79"/>
      <c r="CU271" s="79"/>
      <c r="CV271" s="79"/>
      <c r="CW271" s="79"/>
      <c r="CX271" s="79"/>
      <c r="CY271" s="79"/>
      <c r="CZ271" s="79"/>
      <c r="DA271" s="79"/>
      <c r="DB271" s="79"/>
      <c r="DC271" s="79"/>
      <c r="DD271" s="79"/>
      <c r="DE271" s="79"/>
      <c r="DF271" s="79"/>
      <c r="DG271" s="79"/>
      <c r="DH271" s="79"/>
      <c r="DI271" s="79"/>
      <c r="DJ271" s="79"/>
      <c r="DK271" s="79"/>
      <c r="DL271" s="79"/>
      <c r="DM271" s="79"/>
      <c r="DN271" s="79"/>
      <c r="DO271" s="79"/>
      <c r="DP271" s="79"/>
      <c r="DQ271" s="79"/>
      <c r="DR271" s="79"/>
      <c r="DS271" s="79"/>
      <c r="DT271" s="79"/>
      <c r="DU271" s="79"/>
      <c r="DV271" s="79"/>
      <c r="DW271" s="79"/>
      <c r="DX271" s="79"/>
      <c r="DY271" s="79"/>
      <c r="DZ271" s="79"/>
      <c r="EA271" s="79"/>
      <c r="EB271" s="79"/>
      <c r="EC271" s="79"/>
      <c r="ED271" s="79"/>
      <c r="EE271" s="79"/>
      <c r="EF271" s="79"/>
      <c r="EG271" s="79"/>
      <c r="EH271" s="79"/>
      <c r="EI271" s="79"/>
      <c r="EJ271" s="79"/>
      <c r="EK271" s="79"/>
      <c r="EL271" s="79"/>
      <c r="EM271" s="79"/>
      <c r="EN271" s="79"/>
      <c r="EO271" s="79"/>
      <c r="EP271" s="79"/>
      <c r="EQ271" s="79"/>
      <c r="ER271" s="79"/>
      <c r="ES271" s="79"/>
      <c r="ET271" s="79"/>
      <c r="EU271" s="79"/>
      <c r="EV271" s="79"/>
      <c r="EW271" s="79"/>
      <c r="EX271" s="79"/>
      <c r="EY271" s="79"/>
      <c r="EZ271" s="79"/>
      <c r="FA271" s="79"/>
      <c r="FB271" s="79"/>
      <c r="FC271" s="79"/>
      <c r="FD271" s="79"/>
      <c r="FE271" s="79"/>
      <c r="FF271" s="79"/>
      <c r="FG271" s="79"/>
      <c r="FH271" s="79"/>
      <c r="FI271" s="79"/>
      <c r="FJ271" s="79"/>
      <c r="FK271" s="79"/>
      <c r="FL271" s="79"/>
      <c r="FM271" s="79"/>
      <c r="FN271" s="79"/>
      <c r="FO271" s="79"/>
      <c r="FP271" s="79"/>
      <c r="FQ271" s="79"/>
      <c r="FR271" s="79"/>
      <c r="FS271" s="79"/>
      <c r="FT271" s="79"/>
      <c r="FU271" s="79"/>
      <c r="FV271" s="79"/>
      <c r="FW271" s="79"/>
      <c r="FX271" s="79">
        <v>35.272727966308594</v>
      </c>
      <c r="FY271" s="79">
        <v>0</v>
      </c>
      <c r="FZ271" s="52"/>
      <c r="GA271" s="34"/>
    </row>
    <row r="272" spans="1:184" x14ac:dyDescent="0.25">
      <c r="A272" t="s">
        <v>186</v>
      </c>
      <c r="B272" t="s">
        <v>236</v>
      </c>
      <c r="C272" t="s">
        <v>194</v>
      </c>
      <c r="D272" t="s">
        <v>202</v>
      </c>
      <c r="E272" t="s">
        <v>239</v>
      </c>
      <c r="F272" t="s">
        <v>181</v>
      </c>
      <c r="G272" t="s">
        <v>1</v>
      </c>
      <c r="H272" s="79">
        <v>234</v>
      </c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E272" s="79"/>
      <c r="BF272" s="79"/>
      <c r="BG272" s="79"/>
      <c r="BH272" s="79"/>
      <c r="BI272" s="79"/>
      <c r="BJ272" s="79"/>
      <c r="BK272" s="79"/>
      <c r="BL272" s="79"/>
      <c r="BM272" s="79"/>
      <c r="BN272" s="79"/>
      <c r="BO272" s="79"/>
      <c r="BP272" s="79"/>
      <c r="BQ272" s="79"/>
      <c r="BR272" s="79"/>
      <c r="BS272" s="79"/>
      <c r="BT272" s="79"/>
      <c r="BU272" s="79"/>
      <c r="BV272" s="79"/>
      <c r="BW272" s="79"/>
      <c r="BX272" s="79"/>
      <c r="BY272" s="79"/>
      <c r="BZ272" s="79"/>
      <c r="CA272" s="79"/>
      <c r="CB272" s="79"/>
      <c r="CC272" s="79"/>
      <c r="CD272" s="79"/>
      <c r="CE272" s="79"/>
      <c r="CF272" s="79"/>
      <c r="CG272" s="79"/>
      <c r="CH272" s="79"/>
      <c r="CI272" s="79"/>
      <c r="CJ272" s="79"/>
      <c r="CK272" s="79"/>
      <c r="CL272" s="79"/>
      <c r="CM272" s="79"/>
      <c r="CN272" s="79"/>
      <c r="CO272" s="79"/>
      <c r="CP272" s="79"/>
      <c r="CQ272" s="79"/>
      <c r="CR272" s="79"/>
      <c r="CS272" s="79"/>
      <c r="CT272" s="79"/>
      <c r="CU272" s="79"/>
      <c r="CV272" s="79"/>
      <c r="CW272" s="79"/>
      <c r="CX272" s="79"/>
      <c r="CY272" s="79"/>
      <c r="CZ272" s="79"/>
      <c r="DA272" s="79"/>
      <c r="DB272" s="79"/>
      <c r="DC272" s="79"/>
      <c r="DD272" s="79"/>
      <c r="DE272" s="79"/>
      <c r="DF272" s="79"/>
      <c r="DG272" s="79"/>
      <c r="DH272" s="79"/>
      <c r="DI272" s="79"/>
      <c r="DJ272" s="79"/>
      <c r="DK272" s="79"/>
      <c r="DL272" s="79"/>
      <c r="DM272" s="79"/>
      <c r="DN272" s="79"/>
      <c r="DO272" s="79"/>
      <c r="DP272" s="79"/>
      <c r="DQ272" s="79"/>
      <c r="DR272" s="79"/>
      <c r="DS272" s="79"/>
      <c r="DT272" s="79"/>
      <c r="DU272" s="79"/>
      <c r="DV272" s="79"/>
      <c r="DW272" s="79"/>
      <c r="DX272" s="79"/>
      <c r="DY272" s="79"/>
      <c r="DZ272" s="79"/>
      <c r="EA272" s="79"/>
      <c r="EB272" s="79"/>
      <c r="EC272" s="79"/>
      <c r="ED272" s="79"/>
      <c r="EE272" s="79"/>
      <c r="EF272" s="79"/>
      <c r="EG272" s="79"/>
      <c r="EH272" s="79"/>
      <c r="EI272" s="79"/>
      <c r="EJ272" s="79"/>
      <c r="EK272" s="79"/>
      <c r="EL272" s="79"/>
      <c r="EM272" s="79"/>
      <c r="EN272" s="79"/>
      <c r="EO272" s="79"/>
      <c r="EP272" s="79"/>
      <c r="EQ272" s="79"/>
      <c r="ER272" s="79"/>
      <c r="ES272" s="79"/>
      <c r="ET272" s="79"/>
      <c r="EU272" s="79"/>
      <c r="EV272" s="79"/>
      <c r="EW272" s="79"/>
      <c r="EX272" s="79"/>
      <c r="EY272" s="79"/>
      <c r="EZ272" s="79"/>
      <c r="FA272" s="79"/>
      <c r="FB272" s="79"/>
      <c r="FC272" s="79"/>
      <c r="FD272" s="79"/>
      <c r="FE272" s="79"/>
      <c r="FF272" s="79"/>
      <c r="FG272" s="79"/>
      <c r="FH272" s="79"/>
      <c r="FI272" s="79"/>
      <c r="FJ272" s="79"/>
      <c r="FK272" s="79"/>
      <c r="FL272" s="79"/>
      <c r="FM272" s="79"/>
      <c r="FN272" s="79"/>
      <c r="FO272" s="79"/>
      <c r="FP272" s="79"/>
      <c r="FQ272" s="79"/>
      <c r="FR272" s="79"/>
      <c r="FS272" s="79"/>
      <c r="FT272" s="79"/>
      <c r="FU272" s="79"/>
      <c r="FV272" s="79"/>
      <c r="FW272" s="79"/>
      <c r="FX272" s="79">
        <v>3.1818182468414307</v>
      </c>
      <c r="FY272" s="79">
        <v>0</v>
      </c>
      <c r="FZ272" s="52"/>
      <c r="GA272" s="34"/>
    </row>
    <row r="273" spans="1:183" x14ac:dyDescent="0.25">
      <c r="A273" t="s">
        <v>186</v>
      </c>
      <c r="B273" t="s">
        <v>236</v>
      </c>
      <c r="C273" t="s">
        <v>194</v>
      </c>
      <c r="D273" t="s">
        <v>202</v>
      </c>
      <c r="E273" t="s">
        <v>239</v>
      </c>
      <c r="F273" t="s">
        <v>182</v>
      </c>
      <c r="G273" t="s">
        <v>1</v>
      </c>
      <c r="H273" s="79">
        <v>2439</v>
      </c>
      <c r="I273" s="79">
        <v>0.51321446895599365</v>
      </c>
      <c r="J273" s="79">
        <v>0.46422880887985229</v>
      </c>
      <c r="K273" s="79">
        <v>0.44351804256439209</v>
      </c>
      <c r="L273" s="79">
        <v>0.43460696935653687</v>
      </c>
      <c r="M273" s="79">
        <v>0.47661548852920532</v>
      </c>
      <c r="N273" s="79">
        <v>0.51858890056610107</v>
      </c>
      <c r="O273" s="79">
        <v>0.63422894477844238</v>
      </c>
      <c r="P273" s="79">
        <v>0.75677394866943359</v>
      </c>
      <c r="Q273" s="79">
        <v>0.73288053274154663</v>
      </c>
      <c r="R273" s="79">
        <v>0.70374172925949097</v>
      </c>
      <c r="S273" s="79">
        <v>0.68053179979324341</v>
      </c>
      <c r="T273" s="79">
        <v>0.65720272064208984</v>
      </c>
      <c r="U273" s="79">
        <v>0.62059205770492554</v>
      </c>
      <c r="V273" s="79">
        <v>0.61136925220489502</v>
      </c>
      <c r="W273" s="79">
        <v>0.61593657732009888</v>
      </c>
      <c r="X273" s="79">
        <v>0.61409991979598999</v>
      </c>
      <c r="Y273" s="79">
        <v>0.69502943754196167</v>
      </c>
      <c r="Z273" s="79">
        <v>0.83276462554931641</v>
      </c>
      <c r="AA273" s="79">
        <v>0.94936323165893555</v>
      </c>
      <c r="AB273" s="79">
        <v>0.96776372194290161</v>
      </c>
      <c r="AC273" s="79">
        <v>0.92022508382797241</v>
      </c>
      <c r="AD273" s="79">
        <v>0.8318060040473938</v>
      </c>
      <c r="AE273" s="79">
        <v>0.73721140623092651</v>
      </c>
      <c r="AF273" s="79">
        <v>0.59402608871459961</v>
      </c>
      <c r="AG273" s="79">
        <v>-7.1303516626358032E-2</v>
      </c>
      <c r="AH273" s="79">
        <v>-6.4206391572952271E-2</v>
      </c>
      <c r="AI273" s="79">
        <v>-5.5097509175539017E-2</v>
      </c>
      <c r="AJ273" s="79">
        <v>-6.7003190517425537E-2</v>
      </c>
      <c r="AK273" s="79">
        <v>-4.6691741794347763E-2</v>
      </c>
      <c r="AL273" s="79">
        <v>-8.1637799739837646E-2</v>
      </c>
      <c r="AM273" s="79">
        <v>-6.8348824977874756E-2</v>
      </c>
      <c r="AN273" s="79">
        <v>-8.8475234806537628E-2</v>
      </c>
      <c r="AO273" s="79">
        <v>-9.234175831079483E-2</v>
      </c>
      <c r="AP273" s="79">
        <v>-6.527053564786911E-2</v>
      </c>
      <c r="AQ273" s="79">
        <v>-4.7306332737207413E-2</v>
      </c>
      <c r="AR273" s="79">
        <v>-3.4915417432785034E-2</v>
      </c>
      <c r="AS273" s="79">
        <v>-2.8216041624546051E-2</v>
      </c>
      <c r="AT273" s="79">
        <v>-1.130938995629549E-2</v>
      </c>
      <c r="AU273" s="79">
        <v>1.2228837236762047E-2</v>
      </c>
      <c r="AV273" s="79">
        <v>1.7116190865635872E-2</v>
      </c>
      <c r="AW273" s="79">
        <v>5.50692118704319E-2</v>
      </c>
      <c r="AX273" s="79">
        <v>3.4346900880336761E-2</v>
      </c>
      <c r="AY273" s="79">
        <v>4.7815602272748947E-2</v>
      </c>
      <c r="AZ273" s="79">
        <v>3.1528294086456299E-2</v>
      </c>
      <c r="BA273" s="79">
        <v>-1.9099337980151176E-2</v>
      </c>
      <c r="BB273" s="79">
        <v>-5.626993253827095E-2</v>
      </c>
      <c r="BC273" s="79">
        <v>-4.7108732163906097E-2</v>
      </c>
      <c r="BD273" s="79">
        <v>-8.2258127629756927E-2</v>
      </c>
      <c r="BE273" s="79">
        <v>-4.8207640647888184E-2</v>
      </c>
      <c r="BF273" s="79">
        <v>-4.1007928550243378E-2</v>
      </c>
      <c r="BG273" s="79">
        <v>-3.2946228981018066E-2</v>
      </c>
      <c r="BH273" s="79">
        <v>-4.4751562178134918E-2</v>
      </c>
      <c r="BI273" s="79">
        <v>-2.3111747577786446E-2</v>
      </c>
      <c r="BJ273" s="79">
        <v>-5.7033751159906387E-2</v>
      </c>
      <c r="BK273" s="79">
        <v>-3.9837267249822617E-2</v>
      </c>
      <c r="BL273" s="79">
        <v>-5.5865664035081863E-2</v>
      </c>
      <c r="BM273" s="79">
        <v>-6.2076877802610397E-2</v>
      </c>
      <c r="BN273" s="79">
        <v>-3.2813318073749542E-2</v>
      </c>
      <c r="BO273" s="79">
        <v>-1.5596764162182808E-2</v>
      </c>
      <c r="BP273" s="79">
        <v>-6.6646961495280266E-3</v>
      </c>
      <c r="BQ273" s="79">
        <v>-2.1985508501529694E-3</v>
      </c>
      <c r="BR273" s="79">
        <v>1.2903670780360699E-2</v>
      </c>
      <c r="BS273" s="79">
        <v>3.4429397433996201E-2</v>
      </c>
      <c r="BT273" s="79">
        <v>3.8460191339254379E-2</v>
      </c>
      <c r="BU273" s="79">
        <v>7.7020883560180664E-2</v>
      </c>
      <c r="BV273" s="79">
        <v>6.1056233942508698E-2</v>
      </c>
      <c r="BW273" s="79">
        <v>7.5653046369552612E-2</v>
      </c>
      <c r="BX273" s="79">
        <v>5.9823743999004364E-2</v>
      </c>
      <c r="BY273" s="79">
        <v>1.399095356464386E-2</v>
      </c>
      <c r="BZ273" s="79">
        <v>-2.824082225561142E-2</v>
      </c>
      <c r="CA273" s="79">
        <v>-2.0719023421406746E-2</v>
      </c>
      <c r="CB273" s="79">
        <v>-5.614817887544632E-2</v>
      </c>
      <c r="CC273" s="79">
        <v>-3.2211501151323318E-2</v>
      </c>
      <c r="CD273" s="79">
        <v>-2.4940740317106247E-2</v>
      </c>
      <c r="CE273" s="79">
        <v>-1.7604313790798187E-2</v>
      </c>
      <c r="CF273" s="79">
        <v>-2.9340153560042381E-2</v>
      </c>
      <c r="CG273" s="79">
        <v>-6.7803170531988144E-3</v>
      </c>
      <c r="CH273" s="79">
        <v>-3.9993066340684891E-2</v>
      </c>
      <c r="CI273" s="79">
        <v>-2.0090250298380852E-2</v>
      </c>
      <c r="CJ273" s="79">
        <v>-3.3280368894338608E-2</v>
      </c>
      <c r="CK273" s="79">
        <v>-4.1115500032901764E-2</v>
      </c>
      <c r="CL273" s="79">
        <v>-1.033354178071022E-2</v>
      </c>
      <c r="CM273" s="79">
        <v>6.3651856034994125E-3</v>
      </c>
      <c r="CN273" s="79">
        <v>1.290166936814785E-2</v>
      </c>
      <c r="CO273" s="79">
        <v>1.5821084380149841E-2</v>
      </c>
      <c r="CP273" s="79">
        <v>2.9673563316464424E-2</v>
      </c>
      <c r="CQ273" s="79">
        <v>4.9805443733930588E-2</v>
      </c>
      <c r="CR273" s="79">
        <v>5.3242985159158707E-2</v>
      </c>
      <c r="CS273" s="79">
        <v>9.2224553227424622E-2</v>
      </c>
      <c r="CT273" s="79">
        <v>7.9555034637451172E-2</v>
      </c>
      <c r="CU273" s="79">
        <v>9.4933182001113892E-2</v>
      </c>
      <c r="CV273" s="79">
        <v>7.9421088099479675E-2</v>
      </c>
      <c r="CW273" s="79">
        <v>3.6909185349941254E-2</v>
      </c>
      <c r="CX273" s="79">
        <v>-8.8279442861676216E-3</v>
      </c>
      <c r="CY273" s="79">
        <v>-2.4415925145149231E-3</v>
      </c>
      <c r="CZ273" s="79">
        <v>-3.8064517080783844E-2</v>
      </c>
      <c r="DA273" s="79">
        <v>-1.6215365380048752E-2</v>
      </c>
      <c r="DB273" s="79">
        <v>-8.8735530152916908E-3</v>
      </c>
      <c r="DC273" s="79">
        <v>-2.2624020930379629E-3</v>
      </c>
      <c r="DD273" s="79">
        <v>-1.392874401062727E-2</v>
      </c>
      <c r="DE273" s="79">
        <v>9.5511144027113914E-3</v>
      </c>
      <c r="DF273" s="79">
        <v>-2.2952375933527946E-2</v>
      </c>
      <c r="DG273" s="79">
        <v>-3.4323451109230518E-4</v>
      </c>
      <c r="DH273" s="79">
        <v>-1.0695076547563076E-2</v>
      </c>
      <c r="DI273" s="79">
        <v>-2.0154131576418877E-2</v>
      </c>
      <c r="DJ273" s="79">
        <v>1.2146232649683952E-2</v>
      </c>
      <c r="DK273" s="79">
        <v>2.8327135369181633E-2</v>
      </c>
      <c r="DL273" s="79">
        <v>3.2468032091856003E-2</v>
      </c>
      <c r="DM273" s="79">
        <v>3.3840719610452652E-2</v>
      </c>
      <c r="DN273" s="79">
        <v>4.6443454921245575E-2</v>
      </c>
      <c r="DO273" s="79">
        <v>6.5181486308574677E-2</v>
      </c>
      <c r="DP273" s="79">
        <v>6.8025782704353333E-2</v>
      </c>
      <c r="DQ273" s="79">
        <v>0.10742821544408798</v>
      </c>
      <c r="DR273" s="79">
        <v>9.8053842782974243E-2</v>
      </c>
      <c r="DS273" s="79">
        <v>0.11421331018209457</v>
      </c>
      <c r="DT273" s="79">
        <v>9.901842474937439E-2</v>
      </c>
      <c r="DU273" s="79">
        <v>5.9827424585819244E-2</v>
      </c>
      <c r="DV273" s="79">
        <v>1.0584933683276176E-2</v>
      </c>
      <c r="DW273" s="79">
        <v>1.5835840255022049E-2</v>
      </c>
      <c r="DX273" s="79">
        <v>-1.9980853423476219E-2</v>
      </c>
      <c r="DY273" s="79">
        <v>6.8805143237113953E-3</v>
      </c>
      <c r="DZ273" s="79">
        <v>1.4324912801384926E-2</v>
      </c>
      <c r="EA273" s="79">
        <v>1.9888881593942642E-2</v>
      </c>
      <c r="EB273" s="79">
        <v>8.3228833973407745E-3</v>
      </c>
      <c r="EC273" s="79">
        <v>3.3131103962659836E-2</v>
      </c>
      <c r="ED273" s="79">
        <v>1.6516685718670487E-3</v>
      </c>
      <c r="EE273" s="79">
        <v>2.8168320655822754E-2</v>
      </c>
      <c r="EF273" s="79">
        <v>2.1914498880505562E-2</v>
      </c>
      <c r="EG273" s="79">
        <v>1.0110757313668728E-2</v>
      </c>
      <c r="EH273" s="79">
        <v>4.4603452086448669E-2</v>
      </c>
      <c r="EI273" s="79">
        <v>6.0036703944206238E-2</v>
      </c>
      <c r="EJ273" s="79">
        <v>6.0718752443790436E-2</v>
      </c>
      <c r="EK273" s="79">
        <v>5.9858206659555435E-2</v>
      </c>
      <c r="EL273" s="79">
        <v>7.0656515657901764E-2</v>
      </c>
      <c r="EM273" s="79">
        <v>8.7382048368453979E-2</v>
      </c>
      <c r="EN273" s="79">
        <v>8.9369781315326691E-2</v>
      </c>
      <c r="EO273" s="79">
        <v>0.12937989830970764</v>
      </c>
      <c r="EP273" s="79">
        <v>0.12476317584514618</v>
      </c>
      <c r="EQ273" s="79">
        <v>0.14205075800418854</v>
      </c>
      <c r="ER273" s="79">
        <v>0.12731388211250305</v>
      </c>
      <c r="ES273" s="79">
        <v>9.2917710542678833E-2</v>
      </c>
      <c r="ET273" s="79">
        <v>3.8614045828580856E-2</v>
      </c>
      <c r="EU273" s="79">
        <v>4.2225547134876251E-2</v>
      </c>
      <c r="EV273" s="79">
        <v>6.1290860176086426E-3</v>
      </c>
      <c r="EW273" s="79">
        <v>45.873600006103516</v>
      </c>
      <c r="EX273" s="79">
        <v>45.350498199462891</v>
      </c>
      <c r="EY273" s="79">
        <v>44.987091064453125</v>
      </c>
      <c r="EZ273" s="79">
        <v>44.687725067138672</v>
      </c>
      <c r="FA273" s="79">
        <v>44.309318542480469</v>
      </c>
      <c r="FB273" s="79">
        <v>44.169330596923828</v>
      </c>
      <c r="FC273" s="79">
        <v>43.821666717529297</v>
      </c>
      <c r="FD273" s="79">
        <v>43.861797332763672</v>
      </c>
      <c r="FE273" s="79">
        <v>45.838245391845703</v>
      </c>
      <c r="FF273" s="79">
        <v>49.062644958496094</v>
      </c>
      <c r="FG273" s="79">
        <v>52.22039794921875</v>
      </c>
      <c r="FH273" s="79">
        <v>55.060928344726563</v>
      </c>
      <c r="FI273" s="79">
        <v>57.178531646728516</v>
      </c>
      <c r="FJ273" s="79">
        <v>58.752883911132813</v>
      </c>
      <c r="FK273" s="79">
        <v>59.66796875</v>
      </c>
      <c r="FL273" s="79">
        <v>59.323871612548828</v>
      </c>
      <c r="FM273" s="79">
        <v>57.305217742919922</v>
      </c>
      <c r="FN273" s="79">
        <v>54.7105712890625</v>
      </c>
      <c r="FO273" s="79">
        <v>52.696952819824219</v>
      </c>
      <c r="FP273" s="79">
        <v>51.0684814453125</v>
      </c>
      <c r="FQ273" s="79">
        <v>50.001026153564453</v>
      </c>
      <c r="FR273" s="79">
        <v>49.233005523681641</v>
      </c>
      <c r="FS273" s="79">
        <v>48.490871429443359</v>
      </c>
      <c r="FT273" s="79">
        <v>47.536918640136719</v>
      </c>
      <c r="FU273" s="79">
        <v>2.5267273187637329E-2</v>
      </c>
      <c r="FV273" s="79">
        <v>2.9063284397125244E-2</v>
      </c>
      <c r="FW273" s="79">
        <v>2.5857845321297646E-2</v>
      </c>
      <c r="FX273" s="79">
        <v>110.45454406738281</v>
      </c>
      <c r="FY273" s="79">
        <v>1</v>
      </c>
      <c r="FZ273" s="52"/>
      <c r="GA273" s="34"/>
    </row>
    <row r="274" spans="1:183" x14ac:dyDescent="0.25">
      <c r="A274" t="s">
        <v>186</v>
      </c>
      <c r="B274" t="s">
        <v>236</v>
      </c>
      <c r="C274" t="s">
        <v>194</v>
      </c>
      <c r="D274" t="s">
        <v>202</v>
      </c>
      <c r="E274" t="s">
        <v>239</v>
      </c>
      <c r="F274" t="s">
        <v>183</v>
      </c>
      <c r="G274" t="s">
        <v>1</v>
      </c>
      <c r="H274" s="79">
        <v>2182</v>
      </c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E274" s="79"/>
      <c r="BF274" s="79"/>
      <c r="BG274" s="79"/>
      <c r="BH274" s="79"/>
      <c r="BI274" s="79"/>
      <c r="BJ274" s="79"/>
      <c r="BK274" s="79"/>
      <c r="BL274" s="79"/>
      <c r="BM274" s="79"/>
      <c r="BN274" s="79"/>
      <c r="BO274" s="79"/>
      <c r="BP274" s="79"/>
      <c r="BQ274" s="79"/>
      <c r="BR274" s="79"/>
      <c r="BS274" s="79"/>
      <c r="BT274" s="79"/>
      <c r="BU274" s="79"/>
      <c r="BV274" s="79"/>
      <c r="BW274" s="79"/>
      <c r="BX274" s="79"/>
      <c r="BY274" s="79"/>
      <c r="BZ274" s="79"/>
      <c r="CA274" s="79"/>
      <c r="CB274" s="79"/>
      <c r="CC274" s="79"/>
      <c r="CD274" s="79"/>
      <c r="CE274" s="79"/>
      <c r="CF274" s="79"/>
      <c r="CG274" s="79"/>
      <c r="CH274" s="79"/>
      <c r="CI274" s="79"/>
      <c r="CJ274" s="79"/>
      <c r="CK274" s="79"/>
      <c r="CL274" s="79"/>
      <c r="CM274" s="79"/>
      <c r="CN274" s="79"/>
      <c r="CO274" s="79"/>
      <c r="CP274" s="79"/>
      <c r="CQ274" s="79"/>
      <c r="CR274" s="79"/>
      <c r="CS274" s="79"/>
      <c r="CT274" s="79"/>
      <c r="CU274" s="79"/>
      <c r="CV274" s="79"/>
      <c r="CW274" s="79"/>
      <c r="CX274" s="79"/>
      <c r="CY274" s="79"/>
      <c r="CZ274" s="79"/>
      <c r="DA274" s="79"/>
      <c r="DB274" s="79"/>
      <c r="DC274" s="79"/>
      <c r="DD274" s="79"/>
      <c r="DE274" s="79"/>
      <c r="DF274" s="79"/>
      <c r="DG274" s="79"/>
      <c r="DH274" s="79"/>
      <c r="DI274" s="79"/>
      <c r="DJ274" s="79"/>
      <c r="DK274" s="79"/>
      <c r="DL274" s="79"/>
      <c r="DM274" s="79"/>
      <c r="DN274" s="79"/>
      <c r="DO274" s="79"/>
      <c r="DP274" s="79"/>
      <c r="DQ274" s="79"/>
      <c r="DR274" s="79"/>
      <c r="DS274" s="79"/>
      <c r="DT274" s="79"/>
      <c r="DU274" s="79"/>
      <c r="DV274" s="79"/>
      <c r="DW274" s="79"/>
      <c r="DX274" s="79"/>
      <c r="DY274" s="79"/>
      <c r="DZ274" s="79"/>
      <c r="EA274" s="79"/>
      <c r="EB274" s="79"/>
      <c r="EC274" s="79"/>
      <c r="ED274" s="79"/>
      <c r="EE274" s="79"/>
      <c r="EF274" s="79"/>
      <c r="EG274" s="79"/>
      <c r="EH274" s="79"/>
      <c r="EI274" s="79"/>
      <c r="EJ274" s="79"/>
      <c r="EK274" s="79"/>
      <c r="EL274" s="79"/>
      <c r="EM274" s="79"/>
      <c r="EN274" s="79"/>
      <c r="EO274" s="79"/>
      <c r="EP274" s="79"/>
      <c r="EQ274" s="79"/>
      <c r="ER274" s="79"/>
      <c r="ES274" s="79"/>
      <c r="ET274" s="79"/>
      <c r="EU274" s="79"/>
      <c r="EV274" s="79"/>
      <c r="EW274" s="79"/>
      <c r="EX274" s="79"/>
      <c r="EY274" s="79"/>
      <c r="EZ274" s="79"/>
      <c r="FA274" s="79"/>
      <c r="FB274" s="79"/>
      <c r="FC274" s="79"/>
      <c r="FD274" s="79"/>
      <c r="FE274" s="79"/>
      <c r="FF274" s="79"/>
      <c r="FG274" s="79"/>
      <c r="FH274" s="79"/>
      <c r="FI274" s="79"/>
      <c r="FJ274" s="79"/>
      <c r="FK274" s="79"/>
      <c r="FL274" s="79"/>
      <c r="FM274" s="79"/>
      <c r="FN274" s="79"/>
      <c r="FO274" s="79"/>
      <c r="FP274" s="79"/>
      <c r="FQ274" s="79"/>
      <c r="FR274" s="79"/>
      <c r="FS274" s="79"/>
      <c r="FT274" s="79"/>
      <c r="FU274" s="79"/>
      <c r="FV274" s="79"/>
      <c r="FW274" s="79"/>
      <c r="FX274" s="79">
        <v>73.5</v>
      </c>
      <c r="FY274" s="79">
        <v>0</v>
      </c>
      <c r="FZ274" s="52"/>
      <c r="GA274" s="34"/>
    </row>
    <row r="275" spans="1:183" x14ac:dyDescent="0.25">
      <c r="A275" t="s">
        <v>186</v>
      </c>
      <c r="B275" t="s">
        <v>236</v>
      </c>
      <c r="C275" t="s">
        <v>194</v>
      </c>
      <c r="D275" t="s">
        <v>202</v>
      </c>
      <c r="E275" t="s">
        <v>239</v>
      </c>
      <c r="F275" t="s">
        <v>184</v>
      </c>
      <c r="G275" t="s">
        <v>1</v>
      </c>
      <c r="H275" s="79">
        <v>1285</v>
      </c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  <c r="BF275" s="79"/>
      <c r="BG275" s="79"/>
      <c r="BH275" s="79"/>
      <c r="BI275" s="79"/>
      <c r="BJ275" s="79"/>
      <c r="BK275" s="79"/>
      <c r="BL275" s="79"/>
      <c r="BM275" s="79"/>
      <c r="BN275" s="79"/>
      <c r="BO275" s="79"/>
      <c r="BP275" s="79"/>
      <c r="BQ275" s="79"/>
      <c r="BR275" s="79"/>
      <c r="BS275" s="79"/>
      <c r="BT275" s="79"/>
      <c r="BU275" s="79"/>
      <c r="BV275" s="79"/>
      <c r="BW275" s="79"/>
      <c r="BX275" s="79"/>
      <c r="BY275" s="79"/>
      <c r="BZ275" s="79"/>
      <c r="CA275" s="79"/>
      <c r="CB275" s="79"/>
      <c r="CC275" s="79"/>
      <c r="CD275" s="79"/>
      <c r="CE275" s="79"/>
      <c r="CF275" s="79"/>
      <c r="CG275" s="79"/>
      <c r="CH275" s="79"/>
      <c r="CI275" s="79"/>
      <c r="CJ275" s="79"/>
      <c r="CK275" s="79"/>
      <c r="CL275" s="79"/>
      <c r="CM275" s="79"/>
      <c r="CN275" s="79"/>
      <c r="CO275" s="79"/>
      <c r="CP275" s="79"/>
      <c r="CQ275" s="79"/>
      <c r="CR275" s="79"/>
      <c r="CS275" s="79"/>
      <c r="CT275" s="79"/>
      <c r="CU275" s="79"/>
      <c r="CV275" s="79"/>
      <c r="CW275" s="79"/>
      <c r="CX275" s="79"/>
      <c r="CY275" s="79"/>
      <c r="CZ275" s="79"/>
      <c r="DA275" s="79"/>
      <c r="DB275" s="79"/>
      <c r="DC275" s="79"/>
      <c r="DD275" s="79"/>
      <c r="DE275" s="79"/>
      <c r="DF275" s="79"/>
      <c r="DG275" s="79"/>
      <c r="DH275" s="79"/>
      <c r="DI275" s="79"/>
      <c r="DJ275" s="79"/>
      <c r="DK275" s="79"/>
      <c r="DL275" s="79"/>
      <c r="DM275" s="79"/>
      <c r="DN275" s="79"/>
      <c r="DO275" s="79"/>
      <c r="DP275" s="79"/>
      <c r="DQ275" s="79"/>
      <c r="DR275" s="79"/>
      <c r="DS275" s="79"/>
      <c r="DT275" s="79"/>
      <c r="DU275" s="79"/>
      <c r="DV275" s="79"/>
      <c r="DW275" s="79"/>
      <c r="DX275" s="79"/>
      <c r="DY275" s="79"/>
      <c r="DZ275" s="79"/>
      <c r="EA275" s="79"/>
      <c r="EB275" s="79"/>
      <c r="EC275" s="79"/>
      <c r="ED275" s="79"/>
      <c r="EE275" s="79"/>
      <c r="EF275" s="79"/>
      <c r="EG275" s="79"/>
      <c r="EH275" s="79"/>
      <c r="EI275" s="79"/>
      <c r="EJ275" s="79"/>
      <c r="EK275" s="79"/>
      <c r="EL275" s="79"/>
      <c r="EM275" s="79"/>
      <c r="EN275" s="79"/>
      <c r="EO275" s="79"/>
      <c r="EP275" s="79"/>
      <c r="EQ275" s="79"/>
      <c r="ER275" s="79"/>
      <c r="ES275" s="79"/>
      <c r="ET275" s="79"/>
      <c r="EU275" s="79"/>
      <c r="EV275" s="79"/>
      <c r="EW275" s="79"/>
      <c r="EX275" s="79"/>
      <c r="EY275" s="79"/>
      <c r="EZ275" s="79"/>
      <c r="FA275" s="79"/>
      <c r="FB275" s="79"/>
      <c r="FC275" s="79"/>
      <c r="FD275" s="79"/>
      <c r="FE275" s="79"/>
      <c r="FF275" s="79"/>
      <c r="FG275" s="79"/>
      <c r="FH275" s="79"/>
      <c r="FI275" s="79"/>
      <c r="FJ275" s="79"/>
      <c r="FK275" s="79"/>
      <c r="FL275" s="79"/>
      <c r="FM275" s="79"/>
      <c r="FN275" s="79"/>
      <c r="FO275" s="79"/>
      <c r="FP275" s="79"/>
      <c r="FQ275" s="79"/>
      <c r="FR275" s="79"/>
      <c r="FS275" s="79"/>
      <c r="FT275" s="79"/>
      <c r="FU275" s="79"/>
      <c r="FV275" s="79"/>
      <c r="FW275" s="79"/>
      <c r="FX275" s="79">
        <v>49.681819915771484</v>
      </c>
      <c r="FY275" s="79">
        <v>0</v>
      </c>
      <c r="FZ275" s="52"/>
      <c r="GA275" s="34"/>
    </row>
    <row r="276" spans="1:183" x14ac:dyDescent="0.25">
      <c r="A276" t="s">
        <v>186</v>
      </c>
      <c r="B276" t="s">
        <v>236</v>
      </c>
      <c r="C276" t="s">
        <v>194</v>
      </c>
      <c r="D276" t="s">
        <v>202</v>
      </c>
      <c r="E276" t="s">
        <v>239</v>
      </c>
      <c r="F276" t="s">
        <v>185</v>
      </c>
      <c r="G276" t="s">
        <v>1</v>
      </c>
      <c r="H276" s="79">
        <v>532</v>
      </c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E276" s="79"/>
      <c r="BF276" s="79"/>
      <c r="BG276" s="79"/>
      <c r="BH276" s="79"/>
      <c r="BI276" s="79"/>
      <c r="BJ276" s="79"/>
      <c r="BK276" s="79"/>
      <c r="BL276" s="79"/>
      <c r="BM276" s="79"/>
      <c r="BN276" s="79"/>
      <c r="BO276" s="79"/>
      <c r="BP276" s="79"/>
      <c r="BQ276" s="79"/>
      <c r="BR276" s="79"/>
      <c r="BS276" s="79"/>
      <c r="BT276" s="79"/>
      <c r="BU276" s="79"/>
      <c r="BV276" s="79"/>
      <c r="BW276" s="79"/>
      <c r="BX276" s="79"/>
      <c r="BY276" s="79"/>
      <c r="BZ276" s="79"/>
      <c r="CA276" s="79"/>
      <c r="CB276" s="79"/>
      <c r="CC276" s="79"/>
      <c r="CD276" s="79"/>
      <c r="CE276" s="79"/>
      <c r="CF276" s="79"/>
      <c r="CG276" s="79"/>
      <c r="CH276" s="79"/>
      <c r="CI276" s="79"/>
      <c r="CJ276" s="79"/>
      <c r="CK276" s="79"/>
      <c r="CL276" s="79"/>
      <c r="CM276" s="79"/>
      <c r="CN276" s="79"/>
      <c r="CO276" s="79"/>
      <c r="CP276" s="79"/>
      <c r="CQ276" s="79"/>
      <c r="CR276" s="79"/>
      <c r="CS276" s="79"/>
      <c r="CT276" s="79"/>
      <c r="CU276" s="79"/>
      <c r="CV276" s="79"/>
      <c r="CW276" s="79"/>
      <c r="CX276" s="79"/>
      <c r="CY276" s="79"/>
      <c r="CZ276" s="79"/>
      <c r="DA276" s="79"/>
      <c r="DB276" s="79"/>
      <c r="DC276" s="79"/>
      <c r="DD276" s="79"/>
      <c r="DE276" s="79"/>
      <c r="DF276" s="79"/>
      <c r="DG276" s="79"/>
      <c r="DH276" s="79"/>
      <c r="DI276" s="79"/>
      <c r="DJ276" s="79"/>
      <c r="DK276" s="79"/>
      <c r="DL276" s="79"/>
      <c r="DM276" s="79"/>
      <c r="DN276" s="79"/>
      <c r="DO276" s="79"/>
      <c r="DP276" s="79"/>
      <c r="DQ276" s="79"/>
      <c r="DR276" s="79"/>
      <c r="DS276" s="79"/>
      <c r="DT276" s="79"/>
      <c r="DU276" s="79"/>
      <c r="DV276" s="79"/>
      <c r="DW276" s="79"/>
      <c r="DX276" s="79"/>
      <c r="DY276" s="79"/>
      <c r="DZ276" s="79"/>
      <c r="EA276" s="79"/>
      <c r="EB276" s="79"/>
      <c r="EC276" s="79"/>
      <c r="ED276" s="79"/>
      <c r="EE276" s="79"/>
      <c r="EF276" s="79"/>
      <c r="EG276" s="79"/>
      <c r="EH276" s="79"/>
      <c r="EI276" s="79"/>
      <c r="EJ276" s="79"/>
      <c r="EK276" s="79"/>
      <c r="EL276" s="79"/>
      <c r="EM276" s="79"/>
      <c r="EN276" s="79"/>
      <c r="EO276" s="79"/>
      <c r="EP276" s="79"/>
      <c r="EQ276" s="79"/>
      <c r="ER276" s="79"/>
      <c r="ES276" s="79"/>
      <c r="ET276" s="79"/>
      <c r="EU276" s="79"/>
      <c r="EV276" s="79"/>
      <c r="EW276" s="79"/>
      <c r="EX276" s="79"/>
      <c r="EY276" s="79"/>
      <c r="EZ276" s="79"/>
      <c r="FA276" s="79"/>
      <c r="FB276" s="79"/>
      <c r="FC276" s="79"/>
      <c r="FD276" s="79"/>
      <c r="FE276" s="79"/>
      <c r="FF276" s="79"/>
      <c r="FG276" s="79"/>
      <c r="FH276" s="79"/>
      <c r="FI276" s="79"/>
      <c r="FJ276" s="79"/>
      <c r="FK276" s="79"/>
      <c r="FL276" s="79"/>
      <c r="FM276" s="79"/>
      <c r="FN276" s="79"/>
      <c r="FO276" s="79"/>
      <c r="FP276" s="79"/>
      <c r="FQ276" s="79"/>
      <c r="FR276" s="79"/>
      <c r="FS276" s="79"/>
      <c r="FT276" s="79"/>
      <c r="FU276" s="79"/>
      <c r="FV276" s="79"/>
      <c r="FW276" s="79"/>
      <c r="FX276" s="79">
        <v>18.409090042114258</v>
      </c>
      <c r="FY276" s="79">
        <v>0</v>
      </c>
      <c r="FZ276" s="52"/>
      <c r="GA276" s="34"/>
    </row>
    <row r="277" spans="1:183" x14ac:dyDescent="0.25">
      <c r="A277" t="s">
        <v>186</v>
      </c>
      <c r="B277" t="s">
        <v>236</v>
      </c>
      <c r="C277" t="s">
        <v>194</v>
      </c>
      <c r="D277" t="s">
        <v>202</v>
      </c>
      <c r="E277" t="s">
        <v>240</v>
      </c>
      <c r="F277" t="s">
        <v>1</v>
      </c>
      <c r="G277" t="s">
        <v>198</v>
      </c>
      <c r="H277" s="79">
        <v>22264</v>
      </c>
      <c r="I277" s="79">
        <v>0.53770017623901367</v>
      </c>
      <c r="J277" s="79">
        <v>0.48394432663917542</v>
      </c>
      <c r="K277" s="79">
        <v>0.45566311478614807</v>
      </c>
      <c r="L277" s="79">
        <v>0.44804397225379944</v>
      </c>
      <c r="M277" s="79">
        <v>0.46466535329818726</v>
      </c>
      <c r="N277" s="79">
        <v>0.51430398225784302</v>
      </c>
      <c r="O277" s="79">
        <v>0.61766195297241211</v>
      </c>
      <c r="P277" s="79">
        <v>0.69650083780288696</v>
      </c>
      <c r="Q277" s="79">
        <v>0.62899893522262573</v>
      </c>
      <c r="R277" s="79">
        <v>0.57192760705947876</v>
      </c>
      <c r="S277" s="79">
        <v>0.54025757312774658</v>
      </c>
      <c r="T277" s="79">
        <v>0.51852118968963623</v>
      </c>
      <c r="U277" s="79">
        <v>0.5106196403503418</v>
      </c>
      <c r="V277" s="79">
        <v>0.49267464876174927</v>
      </c>
      <c r="W277" s="79">
        <v>0.48198056221008301</v>
      </c>
      <c r="X277" s="79">
        <v>0.48884126543998718</v>
      </c>
      <c r="Y277" s="79">
        <v>0.53087091445922852</v>
      </c>
      <c r="Z277" s="79">
        <v>0.65347558259963989</v>
      </c>
      <c r="AA277" s="79">
        <v>0.80976170301437378</v>
      </c>
      <c r="AB277" s="79">
        <v>0.86460524797439575</v>
      </c>
      <c r="AC277" s="79">
        <v>0.86476141214370728</v>
      </c>
      <c r="AD277" s="79">
        <v>0.8339991569519043</v>
      </c>
      <c r="AE277" s="79">
        <v>0.74862617254257202</v>
      </c>
      <c r="AF277" s="79">
        <v>0.63656896352767944</v>
      </c>
      <c r="AG277" s="79">
        <v>-6.3075251877307892E-2</v>
      </c>
      <c r="AH277" s="79">
        <v>-5.2251528948545456E-2</v>
      </c>
      <c r="AI277" s="79">
        <v>-5.3286917507648468E-2</v>
      </c>
      <c r="AJ277" s="79">
        <v>-5.0718806684017181E-2</v>
      </c>
      <c r="AK277" s="79">
        <v>-4.4233359396457672E-2</v>
      </c>
      <c r="AL277" s="79">
        <v>-2.9960289597511292E-2</v>
      </c>
      <c r="AM277" s="79">
        <v>-2.7289513498544693E-2</v>
      </c>
      <c r="AN277" s="79">
        <v>-1.9172845408320427E-2</v>
      </c>
      <c r="AO277" s="79">
        <v>-1.0957151651382446E-2</v>
      </c>
      <c r="AP277" s="79">
        <v>-6.855878047645092E-3</v>
      </c>
      <c r="AQ277" s="79">
        <v>-6.9324220530688763E-3</v>
      </c>
      <c r="AR277" s="79">
        <v>-3.6110519431531429E-3</v>
      </c>
      <c r="AS277" s="79">
        <v>-1.4176219701766968E-3</v>
      </c>
      <c r="AT277" s="79">
        <v>-6.666114553809166E-3</v>
      </c>
      <c r="AU277" s="79">
        <v>-7.8175235539674759E-3</v>
      </c>
      <c r="AV277" s="79">
        <v>3.201015992090106E-3</v>
      </c>
      <c r="AW277" s="79">
        <v>5.4996516555547714E-3</v>
      </c>
      <c r="AX277" s="79">
        <v>7.2685549966990948E-3</v>
      </c>
      <c r="AY277" s="79">
        <v>1.6502751037478447E-2</v>
      </c>
      <c r="AZ277" s="79">
        <v>3.8197659887373447E-3</v>
      </c>
      <c r="BA277" s="79">
        <v>-4.2135860770940781E-2</v>
      </c>
      <c r="BB277" s="79">
        <v>-6.7643590271472931E-2</v>
      </c>
      <c r="BC277" s="79">
        <v>-6.3378818333148956E-2</v>
      </c>
      <c r="BD277" s="79">
        <v>-6.5078467130661011E-2</v>
      </c>
      <c r="BE277" s="79">
        <v>-5.4742015898227692E-2</v>
      </c>
      <c r="BF277" s="79">
        <v>-4.4350847601890564E-2</v>
      </c>
      <c r="BG277" s="79">
        <v>-4.4328313320875168E-2</v>
      </c>
      <c r="BH277" s="79">
        <v>-4.1695874184370041E-2</v>
      </c>
      <c r="BI277" s="79">
        <v>-3.5433437675237656E-2</v>
      </c>
      <c r="BJ277" s="79">
        <v>-2.1161887794733047E-2</v>
      </c>
      <c r="BK277" s="79">
        <v>-1.8940696492791176E-2</v>
      </c>
      <c r="BL277" s="79">
        <v>-9.7441971302032471E-3</v>
      </c>
      <c r="BM277" s="79">
        <v>-2.2929699625819921E-3</v>
      </c>
      <c r="BN277" s="79">
        <v>1.0418777819722891E-3</v>
      </c>
      <c r="BO277" s="79">
        <v>7.4970244895666838E-4</v>
      </c>
      <c r="BP277" s="79">
        <v>3.6539833527058363E-3</v>
      </c>
      <c r="BQ277" s="79">
        <v>5.7043335400521755E-3</v>
      </c>
      <c r="BR277" s="79">
        <v>2.1932234812993556E-4</v>
      </c>
      <c r="BS277" s="79">
        <v>-1.1122868163511157E-3</v>
      </c>
      <c r="BT277" s="79">
        <v>9.6773169934749603E-3</v>
      </c>
      <c r="BU277" s="79">
        <v>1.2082760222256184E-2</v>
      </c>
      <c r="BV277" s="79">
        <v>1.5226173214614391E-2</v>
      </c>
      <c r="BW277" s="79">
        <v>2.5045204907655716E-2</v>
      </c>
      <c r="BX277" s="79">
        <v>1.2876387685537338E-2</v>
      </c>
      <c r="BY277" s="79">
        <v>-3.2613221555948257E-2</v>
      </c>
      <c r="BZ277" s="79">
        <v>-5.8084070682525635E-2</v>
      </c>
      <c r="CA277" s="79">
        <v>-5.40582574903965E-2</v>
      </c>
      <c r="CB277" s="79">
        <v>-5.6221447885036469E-2</v>
      </c>
      <c r="CC277" s="79">
        <v>-4.8970438539981842E-2</v>
      </c>
      <c r="CD277" s="79">
        <v>-3.887886181473732E-2</v>
      </c>
      <c r="CE277" s="79">
        <v>-3.8123611360788345E-2</v>
      </c>
      <c r="CF277" s="79">
        <v>-3.5446621477603912E-2</v>
      </c>
      <c r="CG277" s="79">
        <v>-2.9338639229536057E-2</v>
      </c>
      <c r="CH277" s="79">
        <v>-1.5068141743540764E-2</v>
      </c>
      <c r="CI277" s="79">
        <v>-1.3158328831195831E-2</v>
      </c>
      <c r="CJ277" s="79">
        <v>-3.2139436807483435E-3</v>
      </c>
      <c r="CK277" s="79">
        <v>3.7078156601637602E-3</v>
      </c>
      <c r="CL277" s="79">
        <v>6.51183957234025E-3</v>
      </c>
      <c r="CM277" s="79">
        <v>6.070318166166544E-3</v>
      </c>
      <c r="CN277" s="79">
        <v>8.6857248097658157E-3</v>
      </c>
      <c r="CO277" s="79">
        <v>1.0636978782713413E-2</v>
      </c>
      <c r="CP277" s="79">
        <v>4.9881548620760441E-3</v>
      </c>
      <c r="CQ277" s="79">
        <v>3.5317398142069578E-3</v>
      </c>
      <c r="CR277" s="79">
        <v>1.4162784442305565E-2</v>
      </c>
      <c r="CS277" s="79">
        <v>1.6642201691865921E-2</v>
      </c>
      <c r="CT277" s="79">
        <v>2.0737595856189728E-2</v>
      </c>
      <c r="CU277" s="79">
        <v>3.0961684882640839E-2</v>
      </c>
      <c r="CV277" s="79">
        <v>1.9148975610733032E-2</v>
      </c>
      <c r="CW277" s="79">
        <v>-2.6017868891358376E-2</v>
      </c>
      <c r="CX277" s="79">
        <v>-5.1463183015584946E-2</v>
      </c>
      <c r="CY277" s="79">
        <v>-4.7602865844964981E-2</v>
      </c>
      <c r="CZ277" s="79">
        <v>-5.0087105482816696E-2</v>
      </c>
      <c r="DA277" s="79">
        <v>-4.3198864907026291E-2</v>
      </c>
      <c r="DB277" s="79">
        <v>-3.3406876027584076E-2</v>
      </c>
      <c r="DC277" s="79">
        <v>-3.1918905675411224E-2</v>
      </c>
      <c r="DD277" s="79">
        <v>-2.9197366908192635E-2</v>
      </c>
      <c r="DE277" s="79">
        <v>-2.3243842646479607E-2</v>
      </c>
      <c r="DF277" s="79">
        <v>-8.9743956923484802E-3</v>
      </c>
      <c r="DG277" s="79">
        <v>-7.375963032245636E-3</v>
      </c>
      <c r="DH277" s="79">
        <v>3.3163090702146292E-3</v>
      </c>
      <c r="DI277" s="79">
        <v>9.7086019814014435E-3</v>
      </c>
      <c r="DJ277" s="79">
        <v>1.1981801129877567E-2</v>
      </c>
      <c r="DK277" s="79">
        <v>1.1390933766961098E-2</v>
      </c>
      <c r="DL277" s="79">
        <v>1.3717466033995152E-2</v>
      </c>
      <c r="DM277" s="79">
        <v>1.5569623559713364E-2</v>
      </c>
      <c r="DN277" s="79">
        <v>9.7569869831204414E-3</v>
      </c>
      <c r="DO277" s="79">
        <v>8.1757660955190659E-3</v>
      </c>
      <c r="DP277" s="79">
        <v>1.864825002849102E-2</v>
      </c>
      <c r="DQ277" s="79">
        <v>2.1201644092798233E-2</v>
      </c>
      <c r="DR277" s="79">
        <v>2.6249019429087639E-2</v>
      </c>
      <c r="DS277" s="79">
        <v>3.6878161132335663E-2</v>
      </c>
      <c r="DT277" s="79">
        <v>2.5421567261219025E-2</v>
      </c>
      <c r="DU277" s="79">
        <v>-1.9422518089413643E-2</v>
      </c>
      <c r="DV277" s="79">
        <v>-4.4842291623353958E-2</v>
      </c>
      <c r="DW277" s="79">
        <v>-4.1147470474243164E-2</v>
      </c>
      <c r="DX277" s="79">
        <v>-4.3952763080596924E-2</v>
      </c>
      <c r="DY277" s="79">
        <v>-3.4865628927946091E-2</v>
      </c>
      <c r="DZ277" s="79">
        <v>-2.5506196543574333E-2</v>
      </c>
      <c r="EA277" s="79">
        <v>-2.2960305213928223E-2</v>
      </c>
      <c r="EB277" s="79">
        <v>-2.0174436271190643E-2</v>
      </c>
      <c r="EC277" s="79">
        <v>-1.4443924650549889E-2</v>
      </c>
      <c r="ED277" s="79">
        <v>-1.7599390412215143E-4</v>
      </c>
      <c r="EE277" s="79">
        <v>9.7285531228408217E-4</v>
      </c>
      <c r="EF277" s="79">
        <v>1.2744956649839878E-2</v>
      </c>
      <c r="EG277" s="79">
        <v>1.8372781574726105E-2</v>
      </c>
      <c r="EH277" s="79">
        <v>1.9879557192325592E-2</v>
      </c>
      <c r="EI277" s="79">
        <v>1.9073059782385826E-2</v>
      </c>
      <c r="EJ277" s="79">
        <v>2.0982500165700912E-2</v>
      </c>
      <c r="EK277" s="79">
        <v>2.2691579535603523E-2</v>
      </c>
      <c r="EL277" s="79">
        <v>1.6642425209283829E-2</v>
      </c>
      <c r="EM277" s="79">
        <v>1.4881002716720104E-2</v>
      </c>
      <c r="EN277" s="79">
        <v>2.5124551728367805E-2</v>
      </c>
      <c r="EO277" s="79">
        <v>2.778475359082222E-2</v>
      </c>
      <c r="EP277" s="79">
        <v>3.4206636250019073E-2</v>
      </c>
      <c r="EQ277" s="79">
        <v>4.542062059044838E-2</v>
      </c>
      <c r="ER277" s="79">
        <v>3.4478187561035156E-2</v>
      </c>
      <c r="ES277" s="79">
        <v>-9.8998770117759705E-3</v>
      </c>
      <c r="ET277" s="79">
        <v>-3.5282768309116364E-2</v>
      </c>
      <c r="EU277" s="79">
        <v>-3.1826913356781006E-2</v>
      </c>
      <c r="EV277" s="79">
        <v>-3.5095751285552979E-2</v>
      </c>
      <c r="EW277" s="79">
        <v>46.740917205810547</v>
      </c>
      <c r="EX277" s="79">
        <v>46.274192810058594</v>
      </c>
      <c r="EY277" s="79">
        <v>45.914005279541016</v>
      </c>
      <c r="EZ277" s="79">
        <v>45.445442199707031</v>
      </c>
      <c r="FA277" s="79">
        <v>44.945068359375</v>
      </c>
      <c r="FB277" s="79">
        <v>44.594108581542969</v>
      </c>
      <c r="FC277" s="79">
        <v>44.283512115478516</v>
      </c>
      <c r="FD277" s="79">
        <v>45.265617370605469</v>
      </c>
      <c r="FE277" s="79">
        <v>47.620342254638672</v>
      </c>
      <c r="FF277" s="79">
        <v>49.684089660644531</v>
      </c>
      <c r="FG277" s="79">
        <v>51.294002532958984</v>
      </c>
      <c r="FH277" s="79">
        <v>52.65234375</v>
      </c>
      <c r="FI277" s="79">
        <v>53.519691467285156</v>
      </c>
      <c r="FJ277" s="79">
        <v>54.166725158691406</v>
      </c>
      <c r="FK277" s="79">
        <v>54.202167510986328</v>
      </c>
      <c r="FL277" s="79">
        <v>53.966552734375</v>
      </c>
      <c r="FM277" s="79">
        <v>53.135334014892578</v>
      </c>
      <c r="FN277" s="79">
        <v>51.660392761230469</v>
      </c>
      <c r="FO277" s="79">
        <v>50.558002471923828</v>
      </c>
      <c r="FP277" s="79">
        <v>49.803733825683594</v>
      </c>
      <c r="FQ277" s="79">
        <v>49.072502136230469</v>
      </c>
      <c r="FR277" s="79">
        <v>48.537055969238281</v>
      </c>
      <c r="FS277" s="79">
        <v>47.900764465332031</v>
      </c>
      <c r="FT277" s="79">
        <v>47.271896362304688</v>
      </c>
      <c r="FU277" s="79">
        <v>7.6909624040126801E-3</v>
      </c>
      <c r="FV277" s="79">
        <v>8.7427524849772453E-3</v>
      </c>
      <c r="FW277" s="79">
        <v>7.9121021553874016E-3</v>
      </c>
      <c r="FX277" s="79">
        <v>1726.2105712890625</v>
      </c>
      <c r="FY277" s="79">
        <v>1</v>
      </c>
      <c r="FZ277" s="52"/>
      <c r="GA277" s="34"/>
    </row>
    <row r="278" spans="1:183" x14ac:dyDescent="0.25">
      <c r="A278" t="s">
        <v>186</v>
      </c>
      <c r="B278" t="s">
        <v>236</v>
      </c>
      <c r="C278" t="s">
        <v>194</v>
      </c>
      <c r="D278" t="s">
        <v>202</v>
      </c>
      <c r="E278" t="s">
        <v>240</v>
      </c>
      <c r="F278" t="s">
        <v>1</v>
      </c>
      <c r="G278" t="s">
        <v>200</v>
      </c>
      <c r="H278" s="79">
        <v>3422</v>
      </c>
      <c r="I278" s="79">
        <v>0.80910378694534302</v>
      </c>
      <c r="J278" s="79">
        <v>0.74477463960647583</v>
      </c>
      <c r="K278" s="79">
        <v>0.6976085901260376</v>
      </c>
      <c r="L278" s="79">
        <v>0.67181646823883057</v>
      </c>
      <c r="M278" s="79">
        <v>0.67486637830734253</v>
      </c>
      <c r="N278" s="79">
        <v>0.71984833478927612</v>
      </c>
      <c r="O278" s="79">
        <v>0.83971869945526123</v>
      </c>
      <c r="P278" s="79">
        <v>0.95600980520248413</v>
      </c>
      <c r="Q278" s="79">
        <v>0.90950024127960205</v>
      </c>
      <c r="R278" s="79">
        <v>0.83807992935180664</v>
      </c>
      <c r="S278" s="79">
        <v>0.80285155773162842</v>
      </c>
      <c r="T278" s="79">
        <v>0.76603895425796509</v>
      </c>
      <c r="U278" s="79">
        <v>0.74570935964584351</v>
      </c>
      <c r="V278" s="79">
        <v>0.72342890501022339</v>
      </c>
      <c r="W278" s="79">
        <v>0.69392508268356323</v>
      </c>
      <c r="X278" s="79">
        <v>0.72809404134750366</v>
      </c>
      <c r="Y278" s="79">
        <v>0.80351120233535767</v>
      </c>
      <c r="Z278" s="79">
        <v>0.92101496458053589</v>
      </c>
      <c r="AA278" s="79">
        <v>1.0809758901596069</v>
      </c>
      <c r="AB278" s="79">
        <v>1.1588408946990967</v>
      </c>
      <c r="AC278" s="79">
        <v>1.1716485023498535</v>
      </c>
      <c r="AD278" s="79">
        <v>1.1353254318237305</v>
      </c>
      <c r="AE278" s="79">
        <v>1.0391029119491577</v>
      </c>
      <c r="AF278" s="79">
        <v>0.92713838815689087</v>
      </c>
      <c r="AG278" s="79">
        <v>-4.5948915183544159E-2</v>
      </c>
      <c r="AH278" s="79">
        <v>-5.6546568870544434E-2</v>
      </c>
      <c r="AI278" s="79">
        <v>-4.3471477925777435E-2</v>
      </c>
      <c r="AJ278" s="79">
        <v>-1.5745991840958595E-2</v>
      </c>
      <c r="AK278" s="79">
        <v>-9.5562012866139412E-3</v>
      </c>
      <c r="AL278" s="79">
        <v>-8.1082088872790337E-3</v>
      </c>
      <c r="AM278" s="79">
        <v>-9.4778481870889664E-3</v>
      </c>
      <c r="AN278" s="79">
        <v>1.8743760883808136E-2</v>
      </c>
      <c r="AO278" s="79">
        <v>1.3076284900307655E-2</v>
      </c>
      <c r="AP278" s="79">
        <v>3.0434984713792801E-2</v>
      </c>
      <c r="AQ278" s="79">
        <v>1.5807963907718658E-2</v>
      </c>
      <c r="AR278" s="79">
        <v>-3.5908704157918692E-3</v>
      </c>
      <c r="AS278" s="79">
        <v>-9.0984506532549858E-3</v>
      </c>
      <c r="AT278" s="79">
        <v>6.6118212416768074E-3</v>
      </c>
      <c r="AU278" s="79">
        <v>1.108088530600071E-2</v>
      </c>
      <c r="AV278" s="79">
        <v>3.6626189947128296E-2</v>
      </c>
      <c r="AW278" s="79">
        <v>4.0986534208059311E-2</v>
      </c>
      <c r="AX278" s="79">
        <v>3.6704737693071365E-2</v>
      </c>
      <c r="AY278" s="79">
        <v>1.3484285213053226E-2</v>
      </c>
      <c r="AZ278" s="79">
        <v>1.31940096616745E-2</v>
      </c>
      <c r="BA278" s="79">
        <v>-1.9856737926602364E-2</v>
      </c>
      <c r="BB278" s="79">
        <v>-2.355523593723774E-2</v>
      </c>
      <c r="BC278" s="79">
        <v>-2.4006176739931107E-2</v>
      </c>
      <c r="BD278" s="79">
        <v>-2.410474419593811E-2</v>
      </c>
      <c r="BE278" s="79">
        <v>1.4846449717879295E-2</v>
      </c>
      <c r="BF278" s="79">
        <v>2.7830437757074833E-3</v>
      </c>
      <c r="BG278" s="79">
        <v>1.0104780085384846E-2</v>
      </c>
      <c r="BH278" s="79">
        <v>3.0389614403247833E-2</v>
      </c>
      <c r="BI278" s="79">
        <v>3.1302362680435181E-2</v>
      </c>
      <c r="BJ278" s="79">
        <v>2.6843758299946785E-2</v>
      </c>
      <c r="BK278" s="79">
        <v>3.0529322102665901E-2</v>
      </c>
      <c r="BL278" s="79">
        <v>6.1961408704519272E-2</v>
      </c>
      <c r="BM278" s="79">
        <v>5.1861952990293503E-2</v>
      </c>
      <c r="BN278" s="79">
        <v>6.0706283897161484E-2</v>
      </c>
      <c r="BO278" s="79">
        <v>4.3685693293809891E-2</v>
      </c>
      <c r="BP278" s="79">
        <v>2.4414964020252228E-2</v>
      </c>
      <c r="BQ278" s="79">
        <v>1.6753567382693291E-2</v>
      </c>
      <c r="BR278" s="79">
        <v>3.1084425747394562E-2</v>
      </c>
      <c r="BS278" s="79">
        <v>3.4166894853115082E-2</v>
      </c>
      <c r="BT278" s="79">
        <v>6.1698488891124725E-2</v>
      </c>
      <c r="BU278" s="79">
        <v>6.8880729377269745E-2</v>
      </c>
      <c r="BV278" s="79">
        <v>7.1577213704586029E-2</v>
      </c>
      <c r="BW278" s="79">
        <v>5.3632158786058426E-2</v>
      </c>
      <c r="BX278" s="79">
        <v>6.0665939003229141E-2</v>
      </c>
      <c r="BY278" s="79">
        <v>3.9366498589515686E-2</v>
      </c>
      <c r="BZ278" s="79">
        <v>3.5623185336589813E-2</v>
      </c>
      <c r="CA278" s="79">
        <v>4.2589858174324036E-2</v>
      </c>
      <c r="CB278" s="79">
        <v>3.7656545639038086E-2</v>
      </c>
      <c r="CC278" s="79">
        <v>5.6953135877847672E-2</v>
      </c>
      <c r="CD278" s="79">
        <v>4.3874550610780716E-2</v>
      </c>
      <c r="CE278" s="79">
        <v>4.7211535274982452E-2</v>
      </c>
      <c r="CF278" s="79">
        <v>6.2342993915081024E-2</v>
      </c>
      <c r="CG278" s="79">
        <v>5.9600882232189178E-2</v>
      </c>
      <c r="CH278" s="79">
        <v>5.1051381975412369E-2</v>
      </c>
      <c r="CI278" s="79">
        <v>5.8238163590431213E-2</v>
      </c>
      <c r="CJ278" s="79">
        <v>9.1893814504146576E-2</v>
      </c>
      <c r="CK278" s="79">
        <v>7.8724794089794159E-2</v>
      </c>
      <c r="CL278" s="79">
        <v>8.167208731174469E-2</v>
      </c>
      <c r="CM278" s="79">
        <v>6.2993720173835754E-2</v>
      </c>
      <c r="CN278" s="79">
        <v>4.3811716139316559E-2</v>
      </c>
      <c r="CO278" s="79">
        <v>3.465859591960907E-2</v>
      </c>
      <c r="CP278" s="79">
        <v>4.8034079372882843E-2</v>
      </c>
      <c r="CQ278" s="79">
        <v>5.0156194716691971E-2</v>
      </c>
      <c r="CR278" s="79">
        <v>7.9063497483730316E-2</v>
      </c>
      <c r="CS278" s="79">
        <v>8.8200151920318604E-2</v>
      </c>
      <c r="CT278" s="79">
        <v>9.5729783177375793E-2</v>
      </c>
      <c r="CU278" s="79">
        <v>8.1438459455966949E-2</v>
      </c>
      <c r="CV278" s="79">
        <v>9.3544848263263702E-2</v>
      </c>
      <c r="CW278" s="79">
        <v>8.0384336411952972E-2</v>
      </c>
      <c r="CX278" s="79">
        <v>7.6609976589679718E-2</v>
      </c>
      <c r="CY278" s="79">
        <v>8.8714070618152618E-2</v>
      </c>
      <c r="CZ278" s="79">
        <v>8.0432228744029999E-2</v>
      </c>
      <c r="DA278" s="79">
        <v>9.9059820175170898E-2</v>
      </c>
      <c r="DB278" s="79">
        <v>8.4966063499450684E-2</v>
      </c>
      <c r="DC278" s="79">
        <v>8.4318287670612335E-2</v>
      </c>
      <c r="DD278" s="79">
        <v>9.4296373426914215E-2</v>
      </c>
      <c r="DE278" s="79">
        <v>8.7899394333362579E-2</v>
      </c>
      <c r="DF278" s="79">
        <v>7.5259007513523102E-2</v>
      </c>
      <c r="DG278" s="79">
        <v>8.5947006940841675E-2</v>
      </c>
      <c r="DH278" s="79">
        <v>0.12182622402906418</v>
      </c>
      <c r="DI278" s="79">
        <v>0.10558763146400452</v>
      </c>
      <c r="DJ278" s="79">
        <v>0.1026378870010376</v>
      </c>
      <c r="DK278" s="79">
        <v>8.2301750779151917E-2</v>
      </c>
      <c r="DL278" s="79">
        <v>6.320846825838089E-2</v>
      </c>
      <c r="DM278" s="79">
        <v>5.25636225938797E-2</v>
      </c>
      <c r="DN278" s="79">
        <v>6.4983732998371124E-2</v>
      </c>
      <c r="DO278" s="79">
        <v>6.6145487129688263E-2</v>
      </c>
      <c r="DP278" s="79">
        <v>9.642849862575531E-2</v>
      </c>
      <c r="DQ278" s="79">
        <v>0.10751958191394806</v>
      </c>
      <c r="DR278" s="79">
        <v>0.11988235265016556</v>
      </c>
      <c r="DS278" s="79">
        <v>0.10924475640058517</v>
      </c>
      <c r="DT278" s="79">
        <v>0.12642376124858856</v>
      </c>
      <c r="DU278" s="79">
        <v>0.12140217423439026</v>
      </c>
      <c r="DV278" s="79">
        <v>0.11759677529335022</v>
      </c>
      <c r="DW278" s="79">
        <v>0.1348382830619812</v>
      </c>
      <c r="DX278" s="79">
        <v>0.12320791184902191</v>
      </c>
      <c r="DY278" s="79">
        <v>0.15985517203807831</v>
      </c>
      <c r="DZ278" s="79">
        <v>0.14429567754268646</v>
      </c>
      <c r="EA278" s="79">
        <v>0.13789454102516174</v>
      </c>
      <c r="EB278" s="79">
        <v>0.1404319703578949</v>
      </c>
      <c r="EC278" s="79">
        <v>0.12875796854496002</v>
      </c>
      <c r="ED278" s="79">
        <v>0.11021097749471664</v>
      </c>
      <c r="EE278" s="79">
        <v>0.12595418095588684</v>
      </c>
      <c r="EF278" s="79">
        <v>0.16504386067390442</v>
      </c>
      <c r="EG278" s="79">
        <v>0.14437331259250641</v>
      </c>
      <c r="EH278" s="79">
        <v>0.13290919363498688</v>
      </c>
      <c r="EI278" s="79">
        <v>0.11017948389053345</v>
      </c>
      <c r="EJ278" s="79">
        <v>9.1214299201965332E-2</v>
      </c>
      <c r="EK278" s="79">
        <v>7.8415647149085999E-2</v>
      </c>
      <c r="EL278" s="79">
        <v>8.9456342160701752E-2</v>
      </c>
      <c r="EM278" s="79">
        <v>8.9231505990028381E-2</v>
      </c>
      <c r="EN278" s="79">
        <v>0.12150080502033234</v>
      </c>
      <c r="EO278" s="79">
        <v>0.13541378080844879</v>
      </c>
      <c r="EP278" s="79">
        <v>0.15475481748580933</v>
      </c>
      <c r="EQ278" s="79">
        <v>0.14939263463020325</v>
      </c>
      <c r="ER278" s="79">
        <v>0.17389567196369171</v>
      </c>
      <c r="ES278" s="79">
        <v>0.18062540888786316</v>
      </c>
      <c r="ET278" s="79">
        <v>0.17677520215511322</v>
      </c>
      <c r="EU278" s="79">
        <v>0.20143431425094604</v>
      </c>
      <c r="EV278" s="79">
        <v>0.18496920168399811</v>
      </c>
      <c r="EW278" s="79">
        <v>45.065189361572266</v>
      </c>
      <c r="EX278" s="79">
        <v>44.717414855957031</v>
      </c>
      <c r="EY278" s="79">
        <v>44.297050476074219</v>
      </c>
      <c r="EZ278" s="79">
        <v>43.819717407226563</v>
      </c>
      <c r="FA278" s="79">
        <v>43.341388702392578</v>
      </c>
      <c r="FB278" s="79">
        <v>43.0909423828125</v>
      </c>
      <c r="FC278" s="79">
        <v>42.730381011962891</v>
      </c>
      <c r="FD278" s="79">
        <v>43.718753814697266</v>
      </c>
      <c r="FE278" s="79">
        <v>46.024993896484375</v>
      </c>
      <c r="FF278" s="79">
        <v>48.478336334228516</v>
      </c>
      <c r="FG278" s="79">
        <v>50.278453826904297</v>
      </c>
      <c r="FH278" s="79">
        <v>51.874649047851563</v>
      </c>
      <c r="FI278" s="79">
        <v>52.943149566650391</v>
      </c>
      <c r="FJ278" s="79">
        <v>53.54541015625</v>
      </c>
      <c r="FK278" s="79">
        <v>53.702095031738281</v>
      </c>
      <c r="FL278" s="79">
        <v>53.456382751464844</v>
      </c>
      <c r="FM278" s="79">
        <v>52.56817626953125</v>
      </c>
      <c r="FN278" s="79">
        <v>51.062896728515625</v>
      </c>
      <c r="FO278" s="79">
        <v>49.633888244628906</v>
      </c>
      <c r="FP278" s="79">
        <v>48.659736633300781</v>
      </c>
      <c r="FQ278" s="79">
        <v>47.864795684814453</v>
      </c>
      <c r="FR278" s="79">
        <v>47.192420959472656</v>
      </c>
      <c r="FS278" s="79">
        <v>46.375564575195313</v>
      </c>
      <c r="FT278" s="79">
        <v>45.601276397705078</v>
      </c>
      <c r="FU278" s="79">
        <v>5.0608232617378235E-2</v>
      </c>
      <c r="FV278" s="79">
        <v>4.3738789856433868E-2</v>
      </c>
      <c r="FW278" s="79">
        <v>5.3021583706140518E-2</v>
      </c>
      <c r="FX278" s="79">
        <v>430.05264282226563</v>
      </c>
      <c r="FY278" s="79">
        <v>1</v>
      </c>
      <c r="FZ278" s="52"/>
      <c r="GA278" s="34"/>
    </row>
    <row r="279" spans="1:183" x14ac:dyDescent="0.25">
      <c r="A279" t="s">
        <v>186</v>
      </c>
      <c r="B279" t="s">
        <v>236</v>
      </c>
      <c r="C279" t="s">
        <v>194</v>
      </c>
      <c r="D279" t="s">
        <v>202</v>
      </c>
      <c r="E279" t="s">
        <v>240</v>
      </c>
      <c r="F279" t="s">
        <v>1</v>
      </c>
      <c r="G279" t="s">
        <v>1</v>
      </c>
      <c r="H279" s="79">
        <v>25686</v>
      </c>
      <c r="I279" s="79">
        <v>0.57385772466659546</v>
      </c>
      <c r="J279" s="79">
        <v>0.51869326829910278</v>
      </c>
      <c r="K279" s="79">
        <v>0.48789611458778381</v>
      </c>
      <c r="L279" s="79">
        <v>0.47785592079162598</v>
      </c>
      <c r="M279" s="79">
        <v>0.49266922473907471</v>
      </c>
      <c r="N279" s="79">
        <v>0.5416874885559082</v>
      </c>
      <c r="O279" s="79">
        <v>0.64724534749984741</v>
      </c>
      <c r="P279" s="79">
        <v>0.73107373714447021</v>
      </c>
      <c r="Q279" s="79">
        <v>0.66636848449707031</v>
      </c>
      <c r="R279" s="79">
        <v>0.60738551616668701</v>
      </c>
      <c r="S279" s="79">
        <v>0.57524144649505615</v>
      </c>
      <c r="T279" s="79">
        <v>0.55149656534194946</v>
      </c>
      <c r="U279" s="79">
        <v>0.54193925857543945</v>
      </c>
      <c r="V279" s="79">
        <v>0.52341675758361816</v>
      </c>
      <c r="W279" s="79">
        <v>0.51021677255630493</v>
      </c>
      <c r="X279" s="79">
        <v>0.52071553468704224</v>
      </c>
      <c r="Y279" s="79">
        <v>0.56719321012496948</v>
      </c>
      <c r="Z279" s="79">
        <v>0.68911832571029663</v>
      </c>
      <c r="AA279" s="79">
        <v>0.8458939790725708</v>
      </c>
      <c r="AB279" s="79">
        <v>0.90380454063415527</v>
      </c>
      <c r="AC279" s="79">
        <v>0.90564620494842529</v>
      </c>
      <c r="AD279" s="79">
        <v>0.87414312362670898</v>
      </c>
      <c r="AE279" s="79">
        <v>0.78732472658157349</v>
      </c>
      <c r="AF279" s="79">
        <v>0.67527985572814941</v>
      </c>
      <c r="AG279" s="79">
        <v>-5.3227465599775314E-2</v>
      </c>
      <c r="AH279" s="79">
        <v>-4.5555476099252701E-2</v>
      </c>
      <c r="AI279" s="79">
        <v>-4.4607013463973999E-2</v>
      </c>
      <c r="AJ279" s="79">
        <v>-3.9255015552043915E-2</v>
      </c>
      <c r="AK279" s="79">
        <v>-3.3350527286529541E-2</v>
      </c>
      <c r="AL279" s="79">
        <v>-2.1383510902523994E-2</v>
      </c>
      <c r="AM279" s="79">
        <v>-1.8858857452869415E-2</v>
      </c>
      <c r="AN279" s="79">
        <v>-7.464215625077486E-3</v>
      </c>
      <c r="AO279" s="79">
        <v>-1.7275394639000297E-3</v>
      </c>
      <c r="AP279" s="79">
        <v>3.0770059674978256E-3</v>
      </c>
      <c r="AQ279" s="79">
        <v>7.4883567867800593E-4</v>
      </c>
      <c r="AR279" s="79">
        <v>9.7641098545864224E-4</v>
      </c>
      <c r="AS279" s="79">
        <v>1.8724164692685008E-3</v>
      </c>
      <c r="AT279" s="79">
        <v>-7.8778911847621202E-4</v>
      </c>
      <c r="AU279" s="79">
        <v>-1.3865267392247915E-3</v>
      </c>
      <c r="AV279" s="79">
        <v>1.1752890422940254E-2</v>
      </c>
      <c r="AW279" s="79">
        <v>1.4649713411927223E-2</v>
      </c>
      <c r="AX279" s="79">
        <v>1.6652408987283707E-2</v>
      </c>
      <c r="AY279" s="79">
        <v>2.2225923836231232E-2</v>
      </c>
      <c r="AZ279" s="79">
        <v>1.199765782803297E-2</v>
      </c>
      <c r="BA279" s="79">
        <v>-3.1169278547167778E-2</v>
      </c>
      <c r="BB279" s="79">
        <v>-5.375966802239418E-2</v>
      </c>
      <c r="BC279" s="79">
        <v>-4.9752142280340195E-2</v>
      </c>
      <c r="BD279" s="79">
        <v>-5.1746208220720291E-2</v>
      </c>
      <c r="BE279" s="79">
        <v>-4.2375132441520691E-2</v>
      </c>
      <c r="BF279" s="79">
        <v>-3.5097356885671616E-2</v>
      </c>
      <c r="BG279" s="79">
        <v>-3.4059833735227585E-2</v>
      </c>
      <c r="BH279" s="79">
        <v>-2.9307963326573372E-2</v>
      </c>
      <c r="BI279" s="79">
        <v>-2.397984080016613E-2</v>
      </c>
      <c r="BJ279" s="79">
        <v>-1.2448071502149105E-2</v>
      </c>
      <c r="BK279" s="79">
        <v>-9.8713217303156853E-3</v>
      </c>
      <c r="BL279" s="79">
        <v>2.5328116025775671E-3</v>
      </c>
      <c r="BM279" s="79">
        <v>7.3882997967302799E-3</v>
      </c>
      <c r="BN279" s="79">
        <v>1.1022197082638741E-2</v>
      </c>
      <c r="BO279" s="79">
        <v>8.3732521161437035E-3</v>
      </c>
      <c r="BP279" s="79">
        <v>8.2959029823541641E-3</v>
      </c>
      <c r="BQ279" s="79">
        <v>8.9413337409496307E-3</v>
      </c>
      <c r="BR279" s="79">
        <v>6.0128304176032543E-3</v>
      </c>
      <c r="BS279" s="79">
        <v>5.1890360191464424E-3</v>
      </c>
      <c r="BT279" s="79">
        <v>1.8285010010004044E-2</v>
      </c>
      <c r="BU279" s="79">
        <v>2.1459218114614487E-2</v>
      </c>
      <c r="BV279" s="79">
        <v>2.4968607351183891E-2</v>
      </c>
      <c r="BW279" s="79">
        <v>3.1360108405351639E-2</v>
      </c>
      <c r="BX279" s="79">
        <v>2.2078413516283035E-2</v>
      </c>
      <c r="BY279" s="79">
        <v>-1.9750865176320076E-2</v>
      </c>
      <c r="BZ279" s="79">
        <v>-4.2322244495153427E-2</v>
      </c>
      <c r="CA279" s="79">
        <v>-3.7752825766801834E-2</v>
      </c>
      <c r="CB279" s="79">
        <v>-4.0492817759513855E-2</v>
      </c>
      <c r="CC279" s="79">
        <v>-3.4858845174312592E-2</v>
      </c>
      <c r="CD279" s="79">
        <v>-2.785409614443779E-2</v>
      </c>
      <c r="CE279" s="79">
        <v>-2.6754893362522125E-2</v>
      </c>
      <c r="CF279" s="79">
        <v>-2.2418666630983353E-2</v>
      </c>
      <c r="CG279" s="79">
        <v>-1.7489733174443245E-2</v>
      </c>
      <c r="CH279" s="79">
        <v>-6.2594129703938961E-3</v>
      </c>
      <c r="CI279" s="79">
        <v>-3.6465802695602179E-3</v>
      </c>
      <c r="CJ279" s="79">
        <v>9.4567229971289635E-3</v>
      </c>
      <c r="CK279" s="79">
        <v>1.3701902702450752E-2</v>
      </c>
      <c r="CL279" s="79">
        <v>1.6525013372302055E-2</v>
      </c>
      <c r="CM279" s="79">
        <v>1.3653900474309921E-2</v>
      </c>
      <c r="CN279" s="79">
        <v>1.3365360908210278E-2</v>
      </c>
      <c r="CO279" s="79">
        <v>1.3837242498993874E-2</v>
      </c>
      <c r="CP279" s="79">
        <v>1.0722918435931206E-2</v>
      </c>
      <c r="CQ279" s="79">
        <v>9.7432509064674377E-3</v>
      </c>
      <c r="CR279" s="79">
        <v>2.2809136658906937E-2</v>
      </c>
      <c r="CS279" s="79">
        <v>2.6175461709499359E-2</v>
      </c>
      <c r="CT279" s="79">
        <v>3.0728381127119064E-2</v>
      </c>
      <c r="CU279" s="79">
        <v>3.7686418741941452E-2</v>
      </c>
      <c r="CV279" s="79">
        <v>2.9060317203402519E-2</v>
      </c>
      <c r="CW279" s="79">
        <v>-1.1842508800327778E-2</v>
      </c>
      <c r="CX279" s="79">
        <v>-3.4400720149278641E-2</v>
      </c>
      <c r="CY279" s="79">
        <v>-2.9442133381962776E-2</v>
      </c>
      <c r="CZ279" s="79">
        <v>-3.2698757946491241E-2</v>
      </c>
      <c r="DA279" s="79">
        <v>-2.7342552319169044E-2</v>
      </c>
      <c r="DB279" s="79">
        <v>-2.0610833540558815E-2</v>
      </c>
      <c r="DC279" s="79">
        <v>-1.9449947401881218E-2</v>
      </c>
      <c r="DD279" s="79">
        <v>-1.552936714142561E-2</v>
      </c>
      <c r="DE279" s="79">
        <v>-1.099962554872036E-2</v>
      </c>
      <c r="DF279" s="79">
        <v>-7.0754300395492464E-5</v>
      </c>
      <c r="DG279" s="79">
        <v>2.5781604927033186E-3</v>
      </c>
      <c r="DH279" s="79">
        <v>1.6380632296204567E-2</v>
      </c>
      <c r="DI279" s="79">
        <v>2.0015504211187363E-2</v>
      </c>
      <c r="DJ279" s="79">
        <v>2.202782966196537E-2</v>
      </c>
      <c r="DK279" s="79">
        <v>1.8934547901153564E-2</v>
      </c>
      <c r="DL279" s="79">
        <v>1.8434818834066391E-2</v>
      </c>
      <c r="DM279" s="79">
        <v>1.8733153119683266E-2</v>
      </c>
      <c r="DN279" s="79">
        <v>1.543300598859787E-2</v>
      </c>
      <c r="DO279" s="79">
        <v>1.4297465793788433E-2</v>
      </c>
      <c r="DP279" s="79">
        <v>2.7333265170454979E-2</v>
      </c>
      <c r="DQ279" s="79">
        <v>3.0891703441739082E-2</v>
      </c>
      <c r="DR279" s="79">
        <v>3.6488153040409088E-2</v>
      </c>
      <c r="DS279" s="79">
        <v>4.4012725353240967E-2</v>
      </c>
      <c r="DT279" s="79">
        <v>3.6042217165231705E-2</v>
      </c>
      <c r="DU279" s="79">
        <v>-3.9341510273516178E-3</v>
      </c>
      <c r="DV279" s="79">
        <v>-2.6479197666049004E-2</v>
      </c>
      <c r="DW279" s="79">
        <v>-2.113143727183342E-2</v>
      </c>
      <c r="DX279" s="79">
        <v>-2.490469254553318E-2</v>
      </c>
      <c r="DY279" s="79">
        <v>-1.649022288620472E-2</v>
      </c>
      <c r="DZ279" s="79">
        <v>-1.0152715258300304E-2</v>
      </c>
      <c r="EA279" s="79">
        <v>-8.902769535779953E-3</v>
      </c>
      <c r="EB279" s="79">
        <v>-5.5823158472776413E-3</v>
      </c>
      <c r="EC279" s="79">
        <v>-1.6289417399093509E-3</v>
      </c>
      <c r="ED279" s="79">
        <v>8.8646858930587769E-3</v>
      </c>
      <c r="EE279" s="79">
        <v>1.1565698310732841E-2</v>
      </c>
      <c r="EF279" s="79">
        <v>2.6377661153674126E-2</v>
      </c>
      <c r="EG279" s="79">
        <v>2.9131343588232994E-2</v>
      </c>
      <c r="EH279" s="79">
        <v>2.9973020777106285E-2</v>
      </c>
      <c r="EI279" s="79">
        <v>2.655896358191967E-2</v>
      </c>
      <c r="EJ279" s="79">
        <v>2.5754312053322792E-2</v>
      </c>
      <c r="EK279" s="79">
        <v>2.5802070274949074E-2</v>
      </c>
      <c r="EL279" s="79">
        <v>2.2233627736568451E-2</v>
      </c>
      <c r="EM279" s="79">
        <v>2.0873028784990311E-2</v>
      </c>
      <c r="EN279" s="79">
        <v>3.3865384757518768E-2</v>
      </c>
      <c r="EO279" s="79">
        <v>3.7701211869716644E-2</v>
      </c>
      <c r="EP279" s="79">
        <v>4.4804349541664124E-2</v>
      </c>
      <c r="EQ279" s="79">
        <v>5.3146913647651672E-2</v>
      </c>
      <c r="ER279" s="79">
        <v>4.6122971922159195E-2</v>
      </c>
      <c r="ES279" s="79">
        <v>7.4842600151896477E-3</v>
      </c>
      <c r="ET279" s="79">
        <v>-1.50417760014534E-2</v>
      </c>
      <c r="EU279" s="79">
        <v>-9.1321179643273354E-3</v>
      </c>
      <c r="EV279" s="79">
        <v>-1.3651306740939617E-2</v>
      </c>
      <c r="EW279" s="79">
        <v>46.465065002441406</v>
      </c>
      <c r="EX279" s="79">
        <v>46.008220672607422</v>
      </c>
      <c r="EY279" s="79">
        <v>45.641765594482422</v>
      </c>
      <c r="EZ279" s="79">
        <v>45.18157958984375</v>
      </c>
      <c r="FA279" s="79">
        <v>44.687400817871094</v>
      </c>
      <c r="FB279" s="79">
        <v>44.349681854248047</v>
      </c>
      <c r="FC279" s="79">
        <v>44.035083770751953</v>
      </c>
      <c r="FD279" s="79">
        <v>45.018840789794922</v>
      </c>
      <c r="FE279" s="79">
        <v>47.349803924560547</v>
      </c>
      <c r="FF279" s="79">
        <v>49.478446960449219</v>
      </c>
      <c r="FG279" s="79">
        <v>51.115756988525391</v>
      </c>
      <c r="FH279" s="79">
        <v>52.513290405273438</v>
      </c>
      <c r="FI279" s="79">
        <v>53.416275024414063</v>
      </c>
      <c r="FJ279" s="79">
        <v>54.057682037353516</v>
      </c>
      <c r="FK279" s="79">
        <v>54.116470336914063</v>
      </c>
      <c r="FL279" s="79">
        <v>53.877956390380859</v>
      </c>
      <c r="FM279" s="79">
        <v>53.035430908203125</v>
      </c>
      <c r="FN279" s="79">
        <v>51.560611724853516</v>
      </c>
      <c r="FO279" s="79">
        <v>50.405742645263672</v>
      </c>
      <c r="FP279" s="79">
        <v>49.618125915527344</v>
      </c>
      <c r="FQ279" s="79">
        <v>48.881130218505859</v>
      </c>
      <c r="FR279" s="79">
        <v>48.32830810546875</v>
      </c>
      <c r="FS279" s="79">
        <v>47.664325714111328</v>
      </c>
      <c r="FT279" s="79">
        <v>47.005718231201172</v>
      </c>
      <c r="FU279" s="79">
        <v>9.4814542680978775E-3</v>
      </c>
      <c r="FV279" s="79">
        <v>9.5593361184000969E-3</v>
      </c>
      <c r="FW279" s="79">
        <v>9.845261462032795E-3</v>
      </c>
      <c r="FX279" s="79">
        <v>2156.26318359375</v>
      </c>
      <c r="FY279" s="79">
        <v>1</v>
      </c>
      <c r="FZ279" s="52"/>
      <c r="GA279" s="34"/>
    </row>
    <row r="280" spans="1:183" x14ac:dyDescent="0.25">
      <c r="A280" t="s">
        <v>186</v>
      </c>
      <c r="B280" t="s">
        <v>236</v>
      </c>
      <c r="C280" t="s">
        <v>194</v>
      </c>
      <c r="D280" t="s">
        <v>202</v>
      </c>
      <c r="E280" t="s">
        <v>240</v>
      </c>
      <c r="F280" t="s">
        <v>178</v>
      </c>
      <c r="G280" t="s">
        <v>1</v>
      </c>
      <c r="H280" s="79">
        <v>18487</v>
      </c>
      <c r="I280" s="79">
        <v>0.51999223232269287</v>
      </c>
      <c r="J280" s="79">
        <v>0.4630749523639679</v>
      </c>
      <c r="K280" s="79">
        <v>0.43138799071311951</v>
      </c>
      <c r="L280" s="79">
        <v>0.41586977243423462</v>
      </c>
      <c r="M280" s="79">
        <v>0.42200616002082825</v>
      </c>
      <c r="N280" s="79">
        <v>0.4577045738697052</v>
      </c>
      <c r="O280" s="79">
        <v>0.54568880796432495</v>
      </c>
      <c r="P280" s="79">
        <v>0.63488757610321045</v>
      </c>
      <c r="Q280" s="79">
        <v>0.57856202125549316</v>
      </c>
      <c r="R280" s="79">
        <v>0.5188450813293457</v>
      </c>
      <c r="S280" s="79">
        <v>0.48648762702941895</v>
      </c>
      <c r="T280" s="79">
        <v>0.46838068962097168</v>
      </c>
      <c r="U280" s="79">
        <v>0.46144512295722961</v>
      </c>
      <c r="V280" s="79">
        <v>0.44979503750801086</v>
      </c>
      <c r="W280" s="79">
        <v>0.43590870499610901</v>
      </c>
      <c r="X280" s="79">
        <v>0.44665253162384033</v>
      </c>
      <c r="Y280" s="79">
        <v>0.48685371875762939</v>
      </c>
      <c r="Z280" s="79">
        <v>0.59544414281845093</v>
      </c>
      <c r="AA280" s="79">
        <v>0.75866532325744629</v>
      </c>
      <c r="AB280" s="79">
        <v>0.82340800762176514</v>
      </c>
      <c r="AC280" s="79">
        <v>0.84017395973205566</v>
      </c>
      <c r="AD280" s="79">
        <v>0.81426465511322021</v>
      </c>
      <c r="AE280" s="79">
        <v>0.73332798480987549</v>
      </c>
      <c r="AF280" s="79">
        <v>0.61855894327163696</v>
      </c>
      <c r="AG280" s="79">
        <v>-5.7054009288549423E-2</v>
      </c>
      <c r="AH280" s="79">
        <v>-5.0508316606283188E-2</v>
      </c>
      <c r="AI280" s="79">
        <v>-4.2654294520616531E-2</v>
      </c>
      <c r="AJ280" s="79">
        <v>-3.8056116551160812E-2</v>
      </c>
      <c r="AK280" s="79">
        <v>-3.0553800985217094E-2</v>
      </c>
      <c r="AL280" s="79">
        <v>-2.5348605588078499E-2</v>
      </c>
      <c r="AM280" s="79">
        <v>-2.4055158719420433E-2</v>
      </c>
      <c r="AN280" s="79">
        <v>-1.7232513055205345E-2</v>
      </c>
      <c r="AO280" s="79">
        <v>-1.1511905118823051E-2</v>
      </c>
      <c r="AP280" s="79">
        <v>-1.4514284208416939E-2</v>
      </c>
      <c r="AQ280" s="79">
        <v>-1.1160646565258503E-2</v>
      </c>
      <c r="AR280" s="79">
        <v>-1.0217091999948025E-2</v>
      </c>
      <c r="AS280" s="79">
        <v>-8.8213104754686356E-3</v>
      </c>
      <c r="AT280" s="79">
        <v>-4.4753863476216793E-3</v>
      </c>
      <c r="AU280" s="79">
        <v>-7.7714794315397739E-3</v>
      </c>
      <c r="AV280" s="79">
        <v>4.759413655847311E-3</v>
      </c>
      <c r="AW280" s="79">
        <v>8.9834509417414665E-3</v>
      </c>
      <c r="AX280" s="79">
        <v>6.5484801307320595E-3</v>
      </c>
      <c r="AY280" s="79">
        <v>1.1755471117794514E-2</v>
      </c>
      <c r="AZ280" s="79">
        <v>6.1925286427140236E-3</v>
      </c>
      <c r="BA280" s="79">
        <v>-2.3781651630997658E-2</v>
      </c>
      <c r="BB280" s="79">
        <v>-4.8295587301254272E-2</v>
      </c>
      <c r="BC280" s="79">
        <v>-5.1489613950252533E-2</v>
      </c>
      <c r="BD280" s="79">
        <v>-6.0038890689611435E-2</v>
      </c>
      <c r="BE280" s="79">
        <v>-4.4622734189033508E-2</v>
      </c>
      <c r="BF280" s="79">
        <v>-3.8525130599737167E-2</v>
      </c>
      <c r="BG280" s="79">
        <v>-3.1814374029636383E-2</v>
      </c>
      <c r="BH280" s="79">
        <v>-2.8719626367092133E-2</v>
      </c>
      <c r="BI280" s="79">
        <v>-2.2293023765087128E-2</v>
      </c>
      <c r="BJ280" s="79">
        <v>-1.7780613154172897E-2</v>
      </c>
      <c r="BK280" s="79">
        <v>-1.5342107973992825E-2</v>
      </c>
      <c r="BL280" s="79">
        <v>-7.3010879568755627E-3</v>
      </c>
      <c r="BM280" s="79">
        <v>-2.3816346656531096E-3</v>
      </c>
      <c r="BN280" s="79">
        <v>-6.8186293356120586E-3</v>
      </c>
      <c r="BO280" s="79">
        <v>-4.0309643372893333E-3</v>
      </c>
      <c r="BP280" s="79">
        <v>-3.3763360697776079E-3</v>
      </c>
      <c r="BQ280" s="79">
        <v>-2.2890516556799412E-3</v>
      </c>
      <c r="BR280" s="79">
        <v>1.7364481464028358E-3</v>
      </c>
      <c r="BS280" s="79">
        <v>-1.7388807609677315E-3</v>
      </c>
      <c r="BT280" s="79">
        <v>1.0976815596222878E-2</v>
      </c>
      <c r="BU280" s="79">
        <v>1.5576772391796112E-2</v>
      </c>
      <c r="BV280" s="79">
        <v>1.4600157737731934E-2</v>
      </c>
      <c r="BW280" s="79">
        <v>2.0935637876391411E-2</v>
      </c>
      <c r="BX280" s="79">
        <v>1.6743861138820648E-2</v>
      </c>
      <c r="BY280" s="79">
        <v>-1.1244717054069042E-2</v>
      </c>
      <c r="BZ280" s="79">
        <v>-3.5741854459047318E-2</v>
      </c>
      <c r="CA280" s="79">
        <v>-3.779248520731926E-2</v>
      </c>
      <c r="CB280" s="79">
        <v>-4.7219898551702499E-2</v>
      </c>
      <c r="CC280" s="79">
        <v>-3.601287305355072E-2</v>
      </c>
      <c r="CD280" s="79">
        <v>-3.0225610360503197E-2</v>
      </c>
      <c r="CE280" s="79">
        <v>-2.4306681007146835E-2</v>
      </c>
      <c r="CF280" s="79">
        <v>-2.2253202274441719E-2</v>
      </c>
      <c r="CG280" s="79">
        <v>-1.6571635380387306E-2</v>
      </c>
      <c r="CH280" s="79">
        <v>-1.253904215991497E-2</v>
      </c>
      <c r="CI280" s="79">
        <v>-9.3074757605791092E-3</v>
      </c>
      <c r="CJ280" s="79">
        <v>-4.2261325870640576E-4</v>
      </c>
      <c r="CK280" s="79">
        <v>3.9419634267687798E-3</v>
      </c>
      <c r="CL280" s="79">
        <v>-1.4886418357491493E-3</v>
      </c>
      <c r="CM280" s="79">
        <v>9.0703176101669669E-4</v>
      </c>
      <c r="CN280" s="79">
        <v>1.3615506468340755E-3</v>
      </c>
      <c r="CO280" s="79">
        <v>2.2351706866174936E-3</v>
      </c>
      <c r="CP280" s="79">
        <v>6.0387458652257919E-3</v>
      </c>
      <c r="CQ280" s="79">
        <v>2.4392788764089346E-3</v>
      </c>
      <c r="CR280" s="79">
        <v>1.5282968990504742E-2</v>
      </c>
      <c r="CS280" s="79">
        <v>2.0143287256360054E-2</v>
      </c>
      <c r="CT280" s="79">
        <v>2.0176725462079048E-2</v>
      </c>
      <c r="CU280" s="79">
        <v>2.7293793857097626E-2</v>
      </c>
      <c r="CV280" s="79">
        <v>2.4051681160926819E-2</v>
      </c>
      <c r="CW280" s="79">
        <v>-2.5616749189794064E-3</v>
      </c>
      <c r="CX280" s="79">
        <v>-2.7047174051403999E-2</v>
      </c>
      <c r="CY280" s="79">
        <v>-2.8305891901254654E-2</v>
      </c>
      <c r="CZ280" s="79">
        <v>-3.8341503590345383E-2</v>
      </c>
      <c r="DA280" s="79">
        <v>-2.7403011918067932E-2</v>
      </c>
      <c r="DB280" s="79">
        <v>-2.1926090121269226E-2</v>
      </c>
      <c r="DC280" s="79">
        <v>-1.6798986122012138E-2</v>
      </c>
      <c r="DD280" s="79">
        <v>-1.5786776319146156E-2</v>
      </c>
      <c r="DE280" s="79">
        <v>-1.0850246995687485E-2</v>
      </c>
      <c r="DF280" s="79">
        <v>-7.2974725626409054E-3</v>
      </c>
      <c r="DG280" s="79">
        <v>-3.2728447113186121E-3</v>
      </c>
      <c r="DH280" s="79">
        <v>6.4558610320091248E-3</v>
      </c>
      <c r="DI280" s="79">
        <v>1.0265560820698738E-2</v>
      </c>
      <c r="DJ280" s="79">
        <v>3.841344965621829E-3</v>
      </c>
      <c r="DK280" s="79">
        <v>5.8450279757380486E-3</v>
      </c>
      <c r="DL280" s="79">
        <v>6.0994368977844715E-3</v>
      </c>
      <c r="DM280" s="79">
        <v>6.7593934945762157E-3</v>
      </c>
      <c r="DN280" s="79">
        <v>1.0341043584048748E-2</v>
      </c>
      <c r="DO280" s="79">
        <v>6.6174385137856007E-3</v>
      </c>
      <c r="DP280" s="79">
        <v>1.9589120522141457E-2</v>
      </c>
      <c r="DQ280" s="79">
        <v>2.4709800258278847E-2</v>
      </c>
      <c r="DR280" s="79">
        <v>2.5753293186426163E-2</v>
      </c>
      <c r="DS280" s="79">
        <v>3.365195170044899E-2</v>
      </c>
      <c r="DT280" s="79">
        <v>3.135950118303299E-2</v>
      </c>
      <c r="DU280" s="79">
        <v>6.1213672161102295E-3</v>
      </c>
      <c r="DV280" s="79">
        <v>-1.835249736905098E-2</v>
      </c>
      <c r="DW280" s="79">
        <v>-1.8819302320480347E-2</v>
      </c>
      <c r="DX280" s="79">
        <v>-2.9463104903697968E-2</v>
      </c>
      <c r="DY280" s="79">
        <v>-1.4971740543842316E-2</v>
      </c>
      <c r="DZ280" s="79">
        <v>-9.9429041147232056E-3</v>
      </c>
      <c r="EA280" s="79">
        <v>-5.9590660966932774E-3</v>
      </c>
      <c r="EB280" s="79">
        <v>-6.45028380677104E-3</v>
      </c>
      <c r="EC280" s="79">
        <v>-2.5894711725413799E-3</v>
      </c>
      <c r="ED280" s="79">
        <v>2.7052097721025348E-4</v>
      </c>
      <c r="EE280" s="79">
        <v>5.4402048699557781E-3</v>
      </c>
      <c r="EF280" s="79">
        <v>1.638728566467762E-2</v>
      </c>
      <c r="EG280" s="79">
        <v>1.939583383500576E-2</v>
      </c>
      <c r="EH280" s="79">
        <v>1.153700053691864E-2</v>
      </c>
      <c r="EI280" s="79">
        <v>1.2974710203707218E-2</v>
      </c>
      <c r="EJ280" s="79">
        <v>1.2940192595124245E-2</v>
      </c>
      <c r="EK280" s="79">
        <v>1.329165231436491E-2</v>
      </c>
      <c r="EL280" s="79">
        <v>1.65528804063797E-2</v>
      </c>
      <c r="EM280" s="79">
        <v>1.2650037184357643E-2</v>
      </c>
      <c r="EN280" s="79">
        <v>2.5806521996855736E-2</v>
      </c>
      <c r="EO280" s="79">
        <v>3.1303118914365768E-2</v>
      </c>
      <c r="EP280" s="79">
        <v>3.3804971724748611E-2</v>
      </c>
      <c r="EQ280" s="79">
        <v>4.2832117527723312E-2</v>
      </c>
      <c r="ER280" s="79">
        <v>4.1910834610462189E-2</v>
      </c>
      <c r="ES280" s="79">
        <v>1.865830272436142E-2</v>
      </c>
      <c r="ET280" s="79">
        <v>-5.7987617328763008E-3</v>
      </c>
      <c r="EU280" s="79">
        <v>-5.1221726462244987E-3</v>
      </c>
      <c r="EV280" s="79">
        <v>-1.6644109040498734E-2</v>
      </c>
      <c r="EW280" s="79">
        <v>47.884994506835938</v>
      </c>
      <c r="EX280" s="79">
        <v>47.381080627441406</v>
      </c>
      <c r="EY280" s="79">
        <v>47.177104949951172</v>
      </c>
      <c r="EZ280" s="79">
        <v>46.781181335449219</v>
      </c>
      <c r="FA280" s="79">
        <v>46.283363342285156</v>
      </c>
      <c r="FB280" s="79">
        <v>45.937057495117188</v>
      </c>
      <c r="FC280" s="79">
        <v>45.720840454101563</v>
      </c>
      <c r="FD280" s="79">
        <v>46.580600738525391</v>
      </c>
      <c r="FE280" s="79">
        <v>48.964889526367188</v>
      </c>
      <c r="FF280" s="79">
        <v>50.867584228515625</v>
      </c>
      <c r="FG280" s="79">
        <v>52.327655792236328</v>
      </c>
      <c r="FH280" s="79">
        <v>53.633487701416016</v>
      </c>
      <c r="FI280" s="79">
        <v>54.512775421142578</v>
      </c>
      <c r="FJ280" s="79">
        <v>55.1090087890625</v>
      </c>
      <c r="FK280" s="79">
        <v>55.161109924316406</v>
      </c>
      <c r="FL280" s="79">
        <v>54.84710693359375</v>
      </c>
      <c r="FM280" s="79">
        <v>54.033931732177734</v>
      </c>
      <c r="FN280" s="79">
        <v>52.63641357421875</v>
      </c>
      <c r="FO280" s="79">
        <v>51.566440582275391</v>
      </c>
      <c r="FP280" s="79">
        <v>50.913536071777344</v>
      </c>
      <c r="FQ280" s="79">
        <v>50.178207397460938</v>
      </c>
      <c r="FR280" s="79">
        <v>49.646961212158203</v>
      </c>
      <c r="FS280" s="79">
        <v>48.922870635986328</v>
      </c>
      <c r="FT280" s="79">
        <v>48.32452392578125</v>
      </c>
      <c r="FU280" s="79">
        <v>1.0113789699971676E-2</v>
      </c>
      <c r="FV280" s="79">
        <v>9.6483137458562851E-3</v>
      </c>
      <c r="FW280" s="79">
        <v>1.0543765500187874E-2</v>
      </c>
      <c r="FX280" s="79">
        <v>1699.9473876953125</v>
      </c>
      <c r="FY280" s="79">
        <v>1</v>
      </c>
      <c r="FZ280" s="52"/>
      <c r="GA280" s="34"/>
    </row>
    <row r="281" spans="1:183" x14ac:dyDescent="0.25">
      <c r="A281" t="s">
        <v>186</v>
      </c>
      <c r="B281" t="s">
        <v>236</v>
      </c>
      <c r="C281" t="s">
        <v>194</v>
      </c>
      <c r="D281" t="s">
        <v>202</v>
      </c>
      <c r="E281" t="s">
        <v>240</v>
      </c>
      <c r="F281" t="s">
        <v>179</v>
      </c>
      <c r="G281" t="s">
        <v>1</v>
      </c>
      <c r="H281" s="79">
        <v>839</v>
      </c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E281" s="79"/>
      <c r="BF281" s="79"/>
      <c r="BG281" s="79"/>
      <c r="BH281" s="79"/>
      <c r="BI281" s="79"/>
      <c r="BJ281" s="79"/>
      <c r="BK281" s="79"/>
      <c r="BL281" s="79"/>
      <c r="BM281" s="79"/>
      <c r="BN281" s="79"/>
      <c r="BO281" s="79"/>
      <c r="BP281" s="79"/>
      <c r="BQ281" s="79"/>
      <c r="BR281" s="79"/>
      <c r="BS281" s="79"/>
      <c r="BT281" s="79"/>
      <c r="BU281" s="79"/>
      <c r="BV281" s="79"/>
      <c r="BW281" s="79"/>
      <c r="BX281" s="79"/>
      <c r="BY281" s="79"/>
      <c r="BZ281" s="79"/>
      <c r="CA281" s="79"/>
      <c r="CB281" s="79"/>
      <c r="CC281" s="79"/>
      <c r="CD281" s="79"/>
      <c r="CE281" s="79"/>
      <c r="CF281" s="79"/>
      <c r="CG281" s="79"/>
      <c r="CH281" s="79"/>
      <c r="CI281" s="79"/>
      <c r="CJ281" s="79"/>
      <c r="CK281" s="79"/>
      <c r="CL281" s="79"/>
      <c r="CM281" s="79"/>
      <c r="CN281" s="79"/>
      <c r="CO281" s="79"/>
      <c r="CP281" s="79"/>
      <c r="CQ281" s="79"/>
      <c r="CR281" s="79"/>
      <c r="CS281" s="79"/>
      <c r="CT281" s="79"/>
      <c r="CU281" s="79"/>
      <c r="CV281" s="79"/>
      <c r="CW281" s="79"/>
      <c r="CX281" s="79"/>
      <c r="CY281" s="79"/>
      <c r="CZ281" s="79"/>
      <c r="DA281" s="79"/>
      <c r="DB281" s="79"/>
      <c r="DC281" s="79"/>
      <c r="DD281" s="79"/>
      <c r="DE281" s="79"/>
      <c r="DF281" s="79"/>
      <c r="DG281" s="79"/>
      <c r="DH281" s="79"/>
      <c r="DI281" s="79"/>
      <c r="DJ281" s="79"/>
      <c r="DK281" s="79"/>
      <c r="DL281" s="79"/>
      <c r="DM281" s="79"/>
      <c r="DN281" s="79"/>
      <c r="DO281" s="79"/>
      <c r="DP281" s="79"/>
      <c r="DQ281" s="79"/>
      <c r="DR281" s="79"/>
      <c r="DS281" s="79"/>
      <c r="DT281" s="79"/>
      <c r="DU281" s="79"/>
      <c r="DV281" s="79"/>
      <c r="DW281" s="79"/>
      <c r="DX281" s="79"/>
      <c r="DY281" s="79"/>
      <c r="DZ281" s="79"/>
      <c r="EA281" s="79"/>
      <c r="EB281" s="79"/>
      <c r="EC281" s="79"/>
      <c r="ED281" s="79"/>
      <c r="EE281" s="79"/>
      <c r="EF281" s="79"/>
      <c r="EG281" s="79"/>
      <c r="EH281" s="79"/>
      <c r="EI281" s="79"/>
      <c r="EJ281" s="79"/>
      <c r="EK281" s="79"/>
      <c r="EL281" s="79"/>
      <c r="EM281" s="79"/>
      <c r="EN281" s="79"/>
      <c r="EO281" s="79"/>
      <c r="EP281" s="79"/>
      <c r="EQ281" s="79"/>
      <c r="ER281" s="79"/>
      <c r="ES281" s="79"/>
      <c r="ET281" s="79"/>
      <c r="EU281" s="79"/>
      <c r="EV281" s="79"/>
      <c r="EW281" s="79"/>
      <c r="EX281" s="79"/>
      <c r="EY281" s="79"/>
      <c r="EZ281" s="79"/>
      <c r="FA281" s="79"/>
      <c r="FB281" s="79"/>
      <c r="FC281" s="79"/>
      <c r="FD281" s="79"/>
      <c r="FE281" s="79"/>
      <c r="FF281" s="79"/>
      <c r="FG281" s="79"/>
      <c r="FH281" s="79"/>
      <c r="FI281" s="79"/>
      <c r="FJ281" s="79"/>
      <c r="FK281" s="79"/>
      <c r="FL281" s="79"/>
      <c r="FM281" s="79"/>
      <c r="FN281" s="79"/>
      <c r="FO281" s="79"/>
      <c r="FP281" s="79"/>
      <c r="FQ281" s="79"/>
      <c r="FR281" s="79"/>
      <c r="FS281" s="79"/>
      <c r="FT281" s="79"/>
      <c r="FU281" s="79"/>
      <c r="FV281" s="79"/>
      <c r="FW281" s="79"/>
      <c r="FX281" s="79">
        <v>24.36842155456543</v>
      </c>
      <c r="FY281" s="79">
        <v>0</v>
      </c>
      <c r="FZ281" s="52"/>
      <c r="GA281" s="34"/>
    </row>
    <row r="282" spans="1:183" x14ac:dyDescent="0.25">
      <c r="A282" t="s">
        <v>186</v>
      </c>
      <c r="B282" t="s">
        <v>236</v>
      </c>
      <c r="C282" t="s">
        <v>194</v>
      </c>
      <c r="D282" t="s">
        <v>202</v>
      </c>
      <c r="E282" t="s">
        <v>240</v>
      </c>
      <c r="F282" t="s">
        <v>180</v>
      </c>
      <c r="G282" t="s">
        <v>1</v>
      </c>
      <c r="H282" s="79">
        <v>474</v>
      </c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E282" s="79"/>
      <c r="BF282" s="79"/>
      <c r="BG282" s="79"/>
      <c r="BH282" s="79"/>
      <c r="BI282" s="79"/>
      <c r="BJ282" s="79"/>
      <c r="BK282" s="79"/>
      <c r="BL282" s="79"/>
      <c r="BM282" s="79"/>
      <c r="BN282" s="79"/>
      <c r="BO282" s="79"/>
      <c r="BP282" s="79"/>
      <c r="BQ282" s="79"/>
      <c r="BR282" s="79"/>
      <c r="BS282" s="79"/>
      <c r="BT282" s="79"/>
      <c r="BU282" s="79"/>
      <c r="BV282" s="79"/>
      <c r="BW282" s="79"/>
      <c r="BX282" s="79"/>
      <c r="BY282" s="79"/>
      <c r="BZ282" s="79"/>
      <c r="CA282" s="79"/>
      <c r="CB282" s="79"/>
      <c r="CC282" s="79"/>
      <c r="CD282" s="79"/>
      <c r="CE282" s="79"/>
      <c r="CF282" s="79"/>
      <c r="CG282" s="79"/>
      <c r="CH282" s="79"/>
      <c r="CI282" s="79"/>
      <c r="CJ282" s="79"/>
      <c r="CK282" s="79"/>
      <c r="CL282" s="79"/>
      <c r="CM282" s="79"/>
      <c r="CN282" s="79"/>
      <c r="CO282" s="79"/>
      <c r="CP282" s="79"/>
      <c r="CQ282" s="79"/>
      <c r="CR282" s="79"/>
      <c r="CS282" s="79"/>
      <c r="CT282" s="79"/>
      <c r="CU282" s="79"/>
      <c r="CV282" s="79"/>
      <c r="CW282" s="79"/>
      <c r="CX282" s="79"/>
      <c r="CY282" s="79"/>
      <c r="CZ282" s="79"/>
      <c r="DA282" s="79"/>
      <c r="DB282" s="79"/>
      <c r="DC282" s="79"/>
      <c r="DD282" s="79"/>
      <c r="DE282" s="79"/>
      <c r="DF282" s="79"/>
      <c r="DG282" s="79"/>
      <c r="DH282" s="79"/>
      <c r="DI282" s="79"/>
      <c r="DJ282" s="79"/>
      <c r="DK282" s="79"/>
      <c r="DL282" s="79"/>
      <c r="DM282" s="79"/>
      <c r="DN282" s="79"/>
      <c r="DO282" s="79"/>
      <c r="DP282" s="79"/>
      <c r="DQ282" s="79"/>
      <c r="DR282" s="79"/>
      <c r="DS282" s="79"/>
      <c r="DT282" s="79"/>
      <c r="DU282" s="79"/>
      <c r="DV282" s="79"/>
      <c r="DW282" s="79"/>
      <c r="DX282" s="79"/>
      <c r="DY282" s="79"/>
      <c r="DZ282" s="79"/>
      <c r="EA282" s="79"/>
      <c r="EB282" s="79"/>
      <c r="EC282" s="79"/>
      <c r="ED282" s="79"/>
      <c r="EE282" s="79"/>
      <c r="EF282" s="79"/>
      <c r="EG282" s="79"/>
      <c r="EH282" s="79"/>
      <c r="EI282" s="79"/>
      <c r="EJ282" s="79"/>
      <c r="EK282" s="79"/>
      <c r="EL282" s="79"/>
      <c r="EM282" s="79"/>
      <c r="EN282" s="79"/>
      <c r="EO282" s="79"/>
      <c r="EP282" s="79"/>
      <c r="EQ282" s="79"/>
      <c r="ER282" s="79"/>
      <c r="ES282" s="79"/>
      <c r="ET282" s="79"/>
      <c r="EU282" s="79"/>
      <c r="EV282" s="79"/>
      <c r="EW282" s="79"/>
      <c r="EX282" s="79"/>
      <c r="EY282" s="79"/>
      <c r="EZ282" s="79"/>
      <c r="FA282" s="79"/>
      <c r="FB282" s="79"/>
      <c r="FC282" s="79"/>
      <c r="FD282" s="79"/>
      <c r="FE282" s="79"/>
      <c r="FF282" s="79"/>
      <c r="FG282" s="79"/>
      <c r="FH282" s="79"/>
      <c r="FI282" s="79"/>
      <c r="FJ282" s="79"/>
      <c r="FK282" s="79"/>
      <c r="FL282" s="79"/>
      <c r="FM282" s="79"/>
      <c r="FN282" s="79"/>
      <c r="FO282" s="79"/>
      <c r="FP282" s="79"/>
      <c r="FQ282" s="79"/>
      <c r="FR282" s="79"/>
      <c r="FS282" s="79"/>
      <c r="FT282" s="79"/>
      <c r="FU282" s="79"/>
      <c r="FV282" s="79"/>
      <c r="FW282" s="79"/>
      <c r="FX282" s="79">
        <v>50.578948974609375</v>
      </c>
      <c r="FY282" s="79">
        <v>0</v>
      </c>
      <c r="FZ282" s="52"/>
      <c r="GA282" s="34"/>
    </row>
    <row r="283" spans="1:183" x14ac:dyDescent="0.25">
      <c r="A283" t="s">
        <v>186</v>
      </c>
      <c r="B283" t="s">
        <v>236</v>
      </c>
      <c r="C283" t="s">
        <v>194</v>
      </c>
      <c r="D283" t="s">
        <v>202</v>
      </c>
      <c r="E283" t="s">
        <v>240</v>
      </c>
      <c r="F283" t="s">
        <v>181</v>
      </c>
      <c r="G283" t="s">
        <v>1</v>
      </c>
      <c r="H283" s="79">
        <v>198</v>
      </c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E283" s="79"/>
      <c r="BF283" s="79"/>
      <c r="BG283" s="79"/>
      <c r="BH283" s="79"/>
      <c r="BI283" s="79"/>
      <c r="BJ283" s="79"/>
      <c r="BK283" s="79"/>
      <c r="BL283" s="79"/>
      <c r="BM283" s="79"/>
      <c r="BN283" s="79"/>
      <c r="BO283" s="79"/>
      <c r="BP283" s="79"/>
      <c r="BQ283" s="79"/>
      <c r="BR283" s="79"/>
      <c r="BS283" s="79"/>
      <c r="BT283" s="79"/>
      <c r="BU283" s="79"/>
      <c r="BV283" s="79"/>
      <c r="BW283" s="79"/>
      <c r="BX283" s="79"/>
      <c r="BY283" s="79"/>
      <c r="BZ283" s="79"/>
      <c r="CA283" s="79"/>
      <c r="CB283" s="79"/>
      <c r="CC283" s="79"/>
      <c r="CD283" s="79"/>
      <c r="CE283" s="79"/>
      <c r="CF283" s="79"/>
      <c r="CG283" s="79"/>
      <c r="CH283" s="79"/>
      <c r="CI283" s="79"/>
      <c r="CJ283" s="79"/>
      <c r="CK283" s="79"/>
      <c r="CL283" s="79"/>
      <c r="CM283" s="79"/>
      <c r="CN283" s="79"/>
      <c r="CO283" s="79"/>
      <c r="CP283" s="79"/>
      <c r="CQ283" s="79"/>
      <c r="CR283" s="79"/>
      <c r="CS283" s="79"/>
      <c r="CT283" s="79"/>
      <c r="CU283" s="79"/>
      <c r="CV283" s="79"/>
      <c r="CW283" s="79"/>
      <c r="CX283" s="79"/>
      <c r="CY283" s="79"/>
      <c r="CZ283" s="79"/>
      <c r="DA283" s="79"/>
      <c r="DB283" s="79"/>
      <c r="DC283" s="79"/>
      <c r="DD283" s="79"/>
      <c r="DE283" s="79"/>
      <c r="DF283" s="79"/>
      <c r="DG283" s="79"/>
      <c r="DH283" s="79"/>
      <c r="DI283" s="79"/>
      <c r="DJ283" s="79"/>
      <c r="DK283" s="79"/>
      <c r="DL283" s="79"/>
      <c r="DM283" s="79"/>
      <c r="DN283" s="79"/>
      <c r="DO283" s="79"/>
      <c r="DP283" s="79"/>
      <c r="DQ283" s="79"/>
      <c r="DR283" s="79"/>
      <c r="DS283" s="79"/>
      <c r="DT283" s="79"/>
      <c r="DU283" s="79"/>
      <c r="DV283" s="79"/>
      <c r="DW283" s="79"/>
      <c r="DX283" s="79"/>
      <c r="DY283" s="79"/>
      <c r="DZ283" s="79"/>
      <c r="EA283" s="79"/>
      <c r="EB283" s="79"/>
      <c r="EC283" s="79"/>
      <c r="ED283" s="79"/>
      <c r="EE283" s="79"/>
      <c r="EF283" s="79"/>
      <c r="EG283" s="79"/>
      <c r="EH283" s="79"/>
      <c r="EI283" s="79"/>
      <c r="EJ283" s="79"/>
      <c r="EK283" s="79"/>
      <c r="EL283" s="79"/>
      <c r="EM283" s="79"/>
      <c r="EN283" s="79"/>
      <c r="EO283" s="79"/>
      <c r="EP283" s="79"/>
      <c r="EQ283" s="79"/>
      <c r="ER283" s="79"/>
      <c r="ES283" s="79"/>
      <c r="ET283" s="79"/>
      <c r="EU283" s="79"/>
      <c r="EV283" s="79"/>
      <c r="EW283" s="79"/>
      <c r="EX283" s="79"/>
      <c r="EY283" s="79"/>
      <c r="EZ283" s="79"/>
      <c r="FA283" s="79"/>
      <c r="FB283" s="79"/>
      <c r="FC283" s="79"/>
      <c r="FD283" s="79"/>
      <c r="FE283" s="79"/>
      <c r="FF283" s="79"/>
      <c r="FG283" s="79"/>
      <c r="FH283" s="79"/>
      <c r="FI283" s="79"/>
      <c r="FJ283" s="79"/>
      <c r="FK283" s="79"/>
      <c r="FL283" s="79"/>
      <c r="FM283" s="79"/>
      <c r="FN283" s="79"/>
      <c r="FO283" s="79"/>
      <c r="FP283" s="79"/>
      <c r="FQ283" s="79"/>
      <c r="FR283" s="79"/>
      <c r="FS283" s="79"/>
      <c r="FT283" s="79"/>
      <c r="FU283" s="79"/>
      <c r="FV283" s="79"/>
      <c r="FW283" s="79"/>
      <c r="FX283" s="79">
        <v>5.3157896995544434</v>
      </c>
      <c r="FY283" s="79">
        <v>0</v>
      </c>
      <c r="FZ283" s="52"/>
      <c r="GA283" s="34"/>
    </row>
    <row r="284" spans="1:183" x14ac:dyDescent="0.25">
      <c r="A284" t="s">
        <v>186</v>
      </c>
      <c r="B284" t="s">
        <v>236</v>
      </c>
      <c r="C284" t="s">
        <v>194</v>
      </c>
      <c r="D284" t="s">
        <v>202</v>
      </c>
      <c r="E284" t="s">
        <v>240</v>
      </c>
      <c r="F284" t="s">
        <v>182</v>
      </c>
      <c r="G284" t="s">
        <v>1</v>
      </c>
      <c r="H284" s="79">
        <v>2118</v>
      </c>
      <c r="I284" s="79">
        <v>0.51957547664642334</v>
      </c>
      <c r="J284" s="79">
        <v>0.48223388195037842</v>
      </c>
      <c r="K284" s="79">
        <v>0.45941847562789917</v>
      </c>
      <c r="L284" s="79">
        <v>0.45967429876327515</v>
      </c>
      <c r="M284" s="79">
        <v>0.48887613415718079</v>
      </c>
      <c r="N284" s="79">
        <v>0.55899643898010254</v>
      </c>
      <c r="O284" s="79">
        <v>0.66584616899490356</v>
      </c>
      <c r="P284" s="79">
        <v>0.8157610297203064</v>
      </c>
      <c r="Q284" s="79">
        <v>0.76254045963287354</v>
      </c>
      <c r="R284" s="79">
        <v>0.72225826978683472</v>
      </c>
      <c r="S284" s="79">
        <v>0.67505252361297607</v>
      </c>
      <c r="T284" s="79">
        <v>0.65636378526687622</v>
      </c>
      <c r="U284" s="79">
        <v>0.63211959600448608</v>
      </c>
      <c r="V284" s="79">
        <v>0.60822886228561401</v>
      </c>
      <c r="W284" s="79">
        <v>0.60714799165725708</v>
      </c>
      <c r="X284" s="79">
        <v>0.6158757209777832</v>
      </c>
      <c r="Y284" s="79">
        <v>0.67640179395675659</v>
      </c>
      <c r="Z284" s="79">
        <v>0.82902419567108154</v>
      </c>
      <c r="AA284" s="79">
        <v>0.97509306669235229</v>
      </c>
      <c r="AB284" s="79">
        <v>0.98248791694641113</v>
      </c>
      <c r="AC284" s="79">
        <v>0.92741107940673828</v>
      </c>
      <c r="AD284" s="79">
        <v>0.84971100091934204</v>
      </c>
      <c r="AE284" s="79">
        <v>0.73650097846984863</v>
      </c>
      <c r="AF284" s="79">
        <v>0.60672992467880249</v>
      </c>
      <c r="AG284" s="79">
        <v>-9.8266161978244781E-2</v>
      </c>
      <c r="AH284" s="79">
        <v>-7.9176522791385651E-2</v>
      </c>
      <c r="AI284" s="79">
        <v>-7.0391789078712463E-2</v>
      </c>
      <c r="AJ284" s="79">
        <v>-6.0201309621334076E-2</v>
      </c>
      <c r="AK284" s="79">
        <v>-9.1615580022335052E-2</v>
      </c>
      <c r="AL284" s="79">
        <v>-6.9499634206295013E-2</v>
      </c>
      <c r="AM284" s="79">
        <v>-7.6312676072120667E-2</v>
      </c>
      <c r="AN284" s="79">
        <v>-7.5651749968528748E-2</v>
      </c>
      <c r="AO284" s="79">
        <v>-8.8330477476119995E-2</v>
      </c>
      <c r="AP284" s="79">
        <v>-6.2367480248212814E-2</v>
      </c>
      <c r="AQ284" s="79">
        <v>-9.7126498818397522E-2</v>
      </c>
      <c r="AR284" s="79">
        <v>-5.4889462888240814E-2</v>
      </c>
      <c r="AS284" s="79">
        <v>-6.1094693839550018E-2</v>
      </c>
      <c r="AT284" s="79">
        <v>-6.1635028570890427E-2</v>
      </c>
      <c r="AU284" s="79">
        <v>-4.3538298457860947E-2</v>
      </c>
      <c r="AV284" s="79">
        <v>-3.6672443151473999E-2</v>
      </c>
      <c r="AW284" s="79">
        <v>-4.6455498784780502E-2</v>
      </c>
      <c r="AX284" s="79">
        <v>-2.2421799600124359E-2</v>
      </c>
      <c r="AY284" s="79">
        <v>1.208335068076849E-2</v>
      </c>
      <c r="AZ284" s="79">
        <v>4.2561357840895653E-3</v>
      </c>
      <c r="BA284" s="79">
        <v>-5.3278040140867233E-2</v>
      </c>
      <c r="BB284" s="79">
        <v>-8.2035303115844727E-2</v>
      </c>
      <c r="BC284" s="79">
        <v>-8.1977158784866333E-2</v>
      </c>
      <c r="BD284" s="79">
        <v>-9.2316396534442902E-2</v>
      </c>
      <c r="BE284" s="79">
        <v>-7.3882415890693665E-2</v>
      </c>
      <c r="BF284" s="79">
        <v>-5.717197060585022E-2</v>
      </c>
      <c r="BG284" s="79">
        <v>-4.9031738191843033E-2</v>
      </c>
      <c r="BH284" s="79">
        <v>-4.0151912719011307E-2</v>
      </c>
      <c r="BI284" s="79">
        <v>-6.7794471979141235E-2</v>
      </c>
      <c r="BJ284" s="79">
        <v>-4.5428946614265442E-2</v>
      </c>
      <c r="BK284" s="79">
        <v>-5.0128214061260223E-2</v>
      </c>
      <c r="BL284" s="79">
        <v>-4.3346155434846878E-2</v>
      </c>
      <c r="BM284" s="79">
        <v>-5.995241180062294E-2</v>
      </c>
      <c r="BN284" s="79">
        <v>-3.2414853572845459E-2</v>
      </c>
      <c r="BO284" s="79">
        <v>-6.3435778021812439E-2</v>
      </c>
      <c r="BP284" s="79">
        <v>-2.9563127085566521E-2</v>
      </c>
      <c r="BQ284" s="79">
        <v>-3.6181975156068802E-2</v>
      </c>
      <c r="BR284" s="79">
        <v>-3.8662843406200409E-2</v>
      </c>
      <c r="BS284" s="79">
        <v>-2.2319726645946503E-2</v>
      </c>
      <c r="BT284" s="79">
        <v>-1.4599373564124107E-2</v>
      </c>
      <c r="BU284" s="79">
        <v>-2.2568127140402794E-2</v>
      </c>
      <c r="BV284" s="79">
        <v>4.1261883452534676E-3</v>
      </c>
      <c r="BW284" s="79">
        <v>4.0013391524553299E-2</v>
      </c>
      <c r="BX284" s="79">
        <v>3.2752379775047302E-2</v>
      </c>
      <c r="BY284" s="79">
        <v>-2.4392474442720413E-2</v>
      </c>
      <c r="BZ284" s="79">
        <v>-5.0532612949609756E-2</v>
      </c>
      <c r="CA284" s="79">
        <v>-5.5415533483028412E-2</v>
      </c>
      <c r="CB284" s="79">
        <v>-6.7037008702754974E-2</v>
      </c>
      <c r="CC284" s="79">
        <v>-5.699431523680687E-2</v>
      </c>
      <c r="CD284" s="79">
        <v>-4.1931692510843277E-2</v>
      </c>
      <c r="CE284" s="79">
        <v>-3.4237831830978394E-2</v>
      </c>
      <c r="CF284" s="79">
        <v>-2.6265764608979225E-2</v>
      </c>
      <c r="CG284" s="79">
        <v>-5.129605159163475E-2</v>
      </c>
      <c r="CH284" s="79">
        <v>-2.8757663443684578E-2</v>
      </c>
      <c r="CI284" s="79">
        <v>-3.1992945820093155E-2</v>
      </c>
      <c r="CJ284" s="79">
        <v>-2.0971402525901794E-2</v>
      </c>
      <c r="CK284" s="79">
        <v>-4.0297850966453552E-2</v>
      </c>
      <c r="CL284" s="79">
        <v>-1.1669752188026905E-2</v>
      </c>
      <c r="CM284" s="79">
        <v>-4.0101684629917145E-2</v>
      </c>
      <c r="CN284" s="79">
        <v>-1.2022177688777447E-2</v>
      </c>
      <c r="CO284" s="79">
        <v>-1.8927495926618576E-2</v>
      </c>
      <c r="CP284" s="79">
        <v>-2.2752374410629272E-2</v>
      </c>
      <c r="CQ284" s="79">
        <v>-7.6238075271248817E-3</v>
      </c>
      <c r="CR284" s="79">
        <v>6.8836373975500464E-4</v>
      </c>
      <c r="CS284" s="79">
        <v>-6.0238069854676723E-3</v>
      </c>
      <c r="CT284" s="79">
        <v>2.2513242438435555E-2</v>
      </c>
      <c r="CU284" s="79">
        <v>5.9357650578022003E-2</v>
      </c>
      <c r="CV284" s="79">
        <v>5.2488788962364197E-2</v>
      </c>
      <c r="CW284" s="79">
        <v>-4.3864189647138119E-3</v>
      </c>
      <c r="CX284" s="79">
        <v>-2.8713949024677277E-2</v>
      </c>
      <c r="CY284" s="79">
        <v>-3.7019032984972E-2</v>
      </c>
      <c r="CZ284" s="79">
        <v>-4.9528580158948898E-2</v>
      </c>
      <c r="DA284" s="79">
        <v>-4.0106210857629776E-2</v>
      </c>
      <c r="DB284" s="79">
        <v>-2.6691412553191185E-2</v>
      </c>
      <c r="DC284" s="79">
        <v>-1.9443927332758904E-2</v>
      </c>
      <c r="DD284" s="79">
        <v>-1.237961370497942E-2</v>
      </c>
      <c r="DE284" s="79">
        <v>-3.4797631204128265E-2</v>
      </c>
      <c r="DF284" s="79">
        <v>-1.208637747913599E-2</v>
      </c>
      <c r="DG284" s="79">
        <v>-1.3857671059668064E-2</v>
      </c>
      <c r="DH284" s="79">
        <v>1.4033521292731166E-3</v>
      </c>
      <c r="DI284" s="79">
        <v>-2.0643291994929314E-2</v>
      </c>
      <c r="DJ284" s="79">
        <v>9.0753482654690742E-3</v>
      </c>
      <c r="DK284" s="79">
        <v>-1.6767593100667E-2</v>
      </c>
      <c r="DL284" s="79">
        <v>5.518769845366478E-3</v>
      </c>
      <c r="DM284" s="79">
        <v>-1.673018210567534E-3</v>
      </c>
      <c r="DN284" s="79">
        <v>-6.8419058807194233E-3</v>
      </c>
      <c r="DO284" s="79">
        <v>7.0721111260354519E-3</v>
      </c>
      <c r="DP284" s="79">
        <v>1.5976101160049438E-2</v>
      </c>
      <c r="DQ284" s="79">
        <v>1.0520512238144875E-2</v>
      </c>
      <c r="DR284" s="79">
        <v>4.0900301188230515E-2</v>
      </c>
      <c r="DS284" s="79">
        <v>7.8701905906200409E-2</v>
      </c>
      <c r="DT284" s="79">
        <v>7.2225190699100494E-2</v>
      </c>
      <c r="DU284" s="79">
        <v>1.5619636513292789E-2</v>
      </c>
      <c r="DV284" s="79">
        <v>-6.8952823057770729E-3</v>
      </c>
      <c r="DW284" s="79">
        <v>-1.8622532486915588E-2</v>
      </c>
      <c r="DX284" s="79">
        <v>-3.2020151615142822E-2</v>
      </c>
      <c r="DY284" s="79">
        <v>-1.5722466632723808E-2</v>
      </c>
      <c r="DZ284" s="79">
        <v>-4.6868692152202129E-3</v>
      </c>
      <c r="EA284" s="79">
        <v>1.9161229720339179E-3</v>
      </c>
      <c r="EB284" s="79">
        <v>7.6697831973433495E-3</v>
      </c>
      <c r="EC284" s="79">
        <v>-1.0976529680192471E-2</v>
      </c>
      <c r="ED284" s="79">
        <v>1.1984311044216156E-2</v>
      </c>
      <c r="EE284" s="79">
        <v>1.2326783500611782E-2</v>
      </c>
      <c r="EF284" s="79">
        <v>3.3708944916725159E-2</v>
      </c>
      <c r="EG284" s="79">
        <v>7.734768558293581E-3</v>
      </c>
      <c r="EH284" s="79">
        <v>3.9027977734804153E-2</v>
      </c>
      <c r="EI284" s="79">
        <v>1.6923125833272934E-2</v>
      </c>
      <c r="EJ284" s="79">
        <v>3.0845113098621368E-2</v>
      </c>
      <c r="EK284" s="79">
        <v>2.3239709436893463E-2</v>
      </c>
      <c r="EL284" s="79">
        <v>1.613028347492218E-2</v>
      </c>
      <c r="EM284" s="79">
        <v>2.8290681540966034E-2</v>
      </c>
      <c r="EN284" s="79">
        <v>3.8049165159463882E-2</v>
      </c>
      <c r="EO284" s="79">
        <v>3.4407883882522583E-2</v>
      </c>
      <c r="EP284" s="79">
        <v>6.7448288202285767E-2</v>
      </c>
      <c r="EQ284" s="79">
        <v>0.10663194954395294</v>
      </c>
      <c r="ER284" s="79">
        <v>0.10072144120931625</v>
      </c>
      <c r="ES284" s="79">
        <v>4.4505201280117035E-2</v>
      </c>
      <c r="ET284" s="79">
        <v>2.4607406929135323E-2</v>
      </c>
      <c r="EU284" s="79">
        <v>7.939094677567482E-3</v>
      </c>
      <c r="EV284" s="79">
        <v>-6.7407633177936077E-3</v>
      </c>
      <c r="EW284" s="79">
        <v>44.448524475097656</v>
      </c>
      <c r="EX284" s="79">
        <v>44.135902404785156</v>
      </c>
      <c r="EY284" s="79">
        <v>43.319725036621094</v>
      </c>
      <c r="EZ284" s="79">
        <v>42.804218292236328</v>
      </c>
      <c r="FA284" s="79">
        <v>42.119075775146484</v>
      </c>
      <c r="FB284" s="79">
        <v>41.527027130126953</v>
      </c>
      <c r="FC284" s="79">
        <v>41.1829833984375</v>
      </c>
      <c r="FD284" s="79">
        <v>41.926242828369141</v>
      </c>
      <c r="FE284" s="79">
        <v>44.515209197998047</v>
      </c>
      <c r="FF284" s="79">
        <v>47.159290313720703</v>
      </c>
      <c r="FG284" s="79">
        <v>49.384532928466797</v>
      </c>
      <c r="FH284" s="79">
        <v>50.855972290039063</v>
      </c>
      <c r="FI284" s="79">
        <v>52.097206115722656</v>
      </c>
      <c r="FJ284" s="79">
        <v>53.138103485107422</v>
      </c>
      <c r="FK284" s="79">
        <v>53.016773223876953</v>
      </c>
      <c r="FL284" s="79">
        <v>52.678203582763672</v>
      </c>
      <c r="FM284" s="79">
        <v>51.573383331298828</v>
      </c>
      <c r="FN284" s="79">
        <v>49.960289001464844</v>
      </c>
      <c r="FO284" s="79">
        <v>48.691421508789063</v>
      </c>
      <c r="FP284" s="79">
        <v>47.77606201171875</v>
      </c>
      <c r="FQ284" s="79">
        <v>46.683025360107422</v>
      </c>
      <c r="FR284" s="79">
        <v>46.107753753662109</v>
      </c>
      <c r="FS284" s="79">
        <v>45.535751342773438</v>
      </c>
      <c r="FT284" s="79">
        <v>44.723712921142578</v>
      </c>
      <c r="FU284" s="79">
        <v>2.424999512732029E-2</v>
      </c>
      <c r="FV284" s="79">
        <v>2.9573669657111168E-2</v>
      </c>
      <c r="FW284" s="79">
        <v>2.4564435705542564E-2</v>
      </c>
      <c r="FX284" s="79">
        <v>164.89472961425781</v>
      </c>
      <c r="FY284" s="79">
        <v>1</v>
      </c>
      <c r="FZ284" s="52"/>
      <c r="GA284" s="34"/>
    </row>
    <row r="285" spans="1:183" x14ac:dyDescent="0.25">
      <c r="A285" t="s">
        <v>186</v>
      </c>
      <c r="B285" t="s">
        <v>236</v>
      </c>
      <c r="C285" t="s">
        <v>194</v>
      </c>
      <c r="D285" t="s">
        <v>202</v>
      </c>
      <c r="E285" t="s">
        <v>240</v>
      </c>
      <c r="F285" t="s">
        <v>183</v>
      </c>
      <c r="G285" t="s">
        <v>1</v>
      </c>
      <c r="H285" s="79">
        <v>1944</v>
      </c>
      <c r="I285" s="79">
        <v>0.69574087858200073</v>
      </c>
      <c r="J285" s="79">
        <v>0.64161038398742676</v>
      </c>
      <c r="K285" s="79">
        <v>0.61059761047363281</v>
      </c>
      <c r="L285" s="79">
        <v>0.61959975957870483</v>
      </c>
      <c r="M285" s="79">
        <v>0.66769909858703613</v>
      </c>
      <c r="N285" s="79">
        <v>0.76886796951293945</v>
      </c>
      <c r="O285" s="79">
        <v>0.96342432498931885</v>
      </c>
      <c r="P285" s="79">
        <v>0.93167597055435181</v>
      </c>
      <c r="Q285" s="79">
        <v>0.85058283805847168</v>
      </c>
      <c r="R285" s="79">
        <v>0.80329197645187378</v>
      </c>
      <c r="S285" s="79">
        <v>0.7914765477180481</v>
      </c>
      <c r="T285" s="79">
        <v>0.73002868890762329</v>
      </c>
      <c r="U285" s="79">
        <v>0.73039138317108154</v>
      </c>
      <c r="V285" s="79">
        <v>0.7085106372833252</v>
      </c>
      <c r="W285" s="79">
        <v>0.69558209180831909</v>
      </c>
      <c r="X285" s="79">
        <v>0.68229848146438599</v>
      </c>
      <c r="Y285" s="79">
        <v>0.75862115621566772</v>
      </c>
      <c r="Z285" s="79">
        <v>0.9232107400894165</v>
      </c>
      <c r="AA285" s="79">
        <v>1.0283920764923096</v>
      </c>
      <c r="AB285" s="79">
        <v>1.0873303413391113</v>
      </c>
      <c r="AC285" s="79">
        <v>1.0294767618179321</v>
      </c>
      <c r="AD285" s="79">
        <v>1.0150700807571411</v>
      </c>
      <c r="AE285" s="79">
        <v>0.89785361289978027</v>
      </c>
      <c r="AF285" s="79">
        <v>0.79243558645248413</v>
      </c>
      <c r="AG285" s="79">
        <v>-0.12093481421470642</v>
      </c>
      <c r="AH285" s="79">
        <v>-0.10626094043254852</v>
      </c>
      <c r="AI285" s="79">
        <v>-9.829624742269516E-2</v>
      </c>
      <c r="AJ285" s="79">
        <v>-8.6716920137405396E-2</v>
      </c>
      <c r="AK285" s="79">
        <v>-7.2488248348236084E-2</v>
      </c>
      <c r="AL285" s="79">
        <v>-9.6406511962413788E-2</v>
      </c>
      <c r="AM285" s="79">
        <v>-8.320927619934082E-2</v>
      </c>
      <c r="AN285" s="79">
        <v>-8.5001252591609955E-2</v>
      </c>
      <c r="AO285" s="79">
        <v>-3.6578372120857239E-2</v>
      </c>
      <c r="AP285" s="79">
        <v>-2.3141626268625259E-2</v>
      </c>
      <c r="AQ285" s="79">
        <v>-1.0104198940098286E-2</v>
      </c>
      <c r="AR285" s="79">
        <v>-3.1446482986211777E-2</v>
      </c>
      <c r="AS285" s="79">
        <v>8.048683957895264E-5</v>
      </c>
      <c r="AT285" s="79">
        <v>-2.2447653114795685E-2</v>
      </c>
      <c r="AU285" s="79">
        <v>-1.1273118667304516E-2</v>
      </c>
      <c r="AV285" s="79">
        <v>-3.3977784216403961E-2</v>
      </c>
      <c r="AW285" s="79">
        <v>-1.2611333280801773E-2</v>
      </c>
      <c r="AX285" s="79">
        <v>-4.8456378281116486E-3</v>
      </c>
      <c r="AY285" s="79">
        <v>4.609652329236269E-3</v>
      </c>
      <c r="AZ285" s="79">
        <v>-7.8309446573257446E-2</v>
      </c>
      <c r="BA285" s="79">
        <v>-0.17880909144878387</v>
      </c>
      <c r="BB285" s="79">
        <v>-0.13141296803951263</v>
      </c>
      <c r="BC285" s="79">
        <v>-0.11518083512783051</v>
      </c>
      <c r="BD285" s="79">
        <v>-0.10903404653072357</v>
      </c>
      <c r="BE285" s="79">
        <v>-7.1540728211402893E-2</v>
      </c>
      <c r="BF285" s="79">
        <v>-6.0837376862764359E-2</v>
      </c>
      <c r="BG285" s="79">
        <v>-5.4841946810483932E-2</v>
      </c>
      <c r="BH285" s="79">
        <v>-4.4088102877140045E-2</v>
      </c>
      <c r="BI285" s="79">
        <v>-2.8538502752780914E-2</v>
      </c>
      <c r="BJ285" s="79">
        <v>-3.3692974597215652E-2</v>
      </c>
      <c r="BK285" s="79">
        <v>-3.4348782151937485E-2</v>
      </c>
      <c r="BL285" s="79">
        <v>-4.2342986911535263E-2</v>
      </c>
      <c r="BM285" s="79">
        <v>1.9635767675936222E-3</v>
      </c>
      <c r="BN285" s="79">
        <v>1.7682390287518501E-2</v>
      </c>
      <c r="BO285" s="79">
        <v>2.9000217095017433E-2</v>
      </c>
      <c r="BP285" s="79">
        <v>5.5076805874705315E-3</v>
      </c>
      <c r="BQ285" s="79">
        <v>3.9326507598161697E-2</v>
      </c>
      <c r="BR285" s="79">
        <v>1.4610390178859234E-2</v>
      </c>
      <c r="BS285" s="79">
        <v>2.6071658357977867E-2</v>
      </c>
      <c r="BT285" s="79">
        <v>2.2350871004164219E-3</v>
      </c>
      <c r="BU285" s="79">
        <v>2.5538286194205284E-2</v>
      </c>
      <c r="BV285" s="79">
        <v>3.7893541157245636E-2</v>
      </c>
      <c r="BW285" s="79">
        <v>4.3900296092033386E-2</v>
      </c>
      <c r="BX285" s="79">
        <v>-3.2734472304582596E-2</v>
      </c>
      <c r="BY285" s="79">
        <v>-0.12469673156738281</v>
      </c>
      <c r="BZ285" s="79">
        <v>-7.4714533984661102E-2</v>
      </c>
      <c r="CA285" s="79">
        <v>-5.9518944472074509E-2</v>
      </c>
      <c r="CB285" s="79">
        <v>-5.3412985056638718E-2</v>
      </c>
      <c r="CC285" s="79">
        <v>-3.7330534309148788E-2</v>
      </c>
      <c r="CD285" s="79">
        <v>-2.9377156868577003E-2</v>
      </c>
      <c r="CE285" s="79">
        <v>-2.474563755095005E-2</v>
      </c>
      <c r="CF285" s="79">
        <v>-1.456350926309824E-2</v>
      </c>
      <c r="CG285" s="79">
        <v>1.9009574316442013E-3</v>
      </c>
      <c r="CH285" s="79">
        <v>9.742232970893383E-3</v>
      </c>
      <c r="CI285" s="79">
        <v>-5.0815241411328316E-4</v>
      </c>
      <c r="CJ285" s="79">
        <v>-1.2798006646335125E-2</v>
      </c>
      <c r="CK285" s="79">
        <v>2.8657613322138786E-2</v>
      </c>
      <c r="CL285" s="79">
        <v>4.5956980437040329E-2</v>
      </c>
      <c r="CM285" s="79">
        <v>5.6083817034959793E-2</v>
      </c>
      <c r="CN285" s="79">
        <v>3.1102022156119347E-2</v>
      </c>
      <c r="CO285" s="79">
        <v>6.6508181393146515E-2</v>
      </c>
      <c r="CP285" s="79">
        <v>4.0276676416397095E-2</v>
      </c>
      <c r="CQ285" s="79">
        <v>5.1936537027359009E-2</v>
      </c>
      <c r="CR285" s="79">
        <v>2.7316011488437653E-2</v>
      </c>
      <c r="CS285" s="79">
        <v>5.1960591226816177E-2</v>
      </c>
      <c r="CT285" s="79">
        <v>6.749456375837326E-2</v>
      </c>
      <c r="CU285" s="79">
        <v>7.1112871170043945E-2</v>
      </c>
      <c r="CV285" s="79">
        <v>-1.1693793348968029E-3</v>
      </c>
      <c r="CW285" s="79">
        <v>-8.7218664586544037E-2</v>
      </c>
      <c r="CX285" s="79">
        <v>-3.5445373505353928E-2</v>
      </c>
      <c r="CY285" s="79">
        <v>-2.0967692136764526E-2</v>
      </c>
      <c r="CZ285" s="79">
        <v>-1.4890010468661785E-2</v>
      </c>
      <c r="DA285" s="79">
        <v>-3.1203385442495346E-3</v>
      </c>
      <c r="DB285" s="79">
        <v>2.0830647554248571E-3</v>
      </c>
      <c r="DC285" s="79">
        <v>5.350673571228981E-3</v>
      </c>
      <c r="DD285" s="79">
        <v>1.4961084350943565E-2</v>
      </c>
      <c r="DE285" s="79">
        <v>3.2340414822101593E-2</v>
      </c>
      <c r="DF285" s="79">
        <v>5.3177438676357269E-2</v>
      </c>
      <c r="DG285" s="79">
        <v>3.3332474529743195E-2</v>
      </c>
      <c r="DH285" s="79">
        <v>1.6746975481510162E-2</v>
      </c>
      <c r="DI285" s="79">
        <v>5.5351652204990387E-2</v>
      </c>
      <c r="DJ285" s="79">
        <v>7.4231572449207306E-2</v>
      </c>
      <c r="DK285" s="79">
        <v>8.3167411386966705E-2</v>
      </c>
      <c r="DL285" s="79">
        <v>5.6696359068155289E-2</v>
      </c>
      <c r="DM285" s="79">
        <v>9.3689858913421631E-2</v>
      </c>
      <c r="DN285" s="79">
        <v>6.5942965447902679E-2</v>
      </c>
      <c r="DO285" s="79">
        <v>7.7801413834095001E-2</v>
      </c>
      <c r="DP285" s="79">
        <v>5.2396934479475021E-2</v>
      </c>
      <c r="DQ285" s="79">
        <v>7.8382909297943115E-2</v>
      </c>
      <c r="DR285" s="79">
        <v>9.7095586359500885E-2</v>
      </c>
      <c r="DS285" s="79">
        <v>9.8325453698635101E-2</v>
      </c>
      <c r="DT285" s="79">
        <v>3.0395710840821266E-2</v>
      </c>
      <c r="DU285" s="79">
        <v>-4.9740608781576157E-2</v>
      </c>
      <c r="DV285" s="79">
        <v>3.8237809203565121E-3</v>
      </c>
      <c r="DW285" s="79">
        <v>1.7583558335900307E-2</v>
      </c>
      <c r="DX285" s="79">
        <v>2.3632964119315147E-2</v>
      </c>
      <c r="DY285" s="79">
        <v>4.6273749321699142E-2</v>
      </c>
      <c r="DZ285" s="79">
        <v>4.7506626695394516E-2</v>
      </c>
      <c r="EA285" s="79">
        <v>4.8804964870214462E-2</v>
      </c>
      <c r="EB285" s="79">
        <v>5.7589907199144363E-2</v>
      </c>
      <c r="EC285" s="79">
        <v>7.6290160417556763E-2</v>
      </c>
      <c r="ED285" s="79">
        <v>0.1158909797668457</v>
      </c>
      <c r="EE285" s="79">
        <v>8.2192972302436829E-2</v>
      </c>
      <c r="EF285" s="79">
        <v>5.9405237436294556E-2</v>
      </c>
      <c r="EG285" s="79">
        <v>9.3893609941005707E-2</v>
      </c>
      <c r="EH285" s="79">
        <v>0.11505559086799622</v>
      </c>
      <c r="EI285" s="79">
        <v>0.122271828353405</v>
      </c>
      <c r="EJ285" s="79">
        <v>9.365052729845047E-2</v>
      </c>
      <c r="EK285" s="79">
        <v>0.13293588161468506</v>
      </c>
      <c r="EL285" s="79">
        <v>0.10300100594758987</v>
      </c>
      <c r="EM285" s="79">
        <v>0.11514618992805481</v>
      </c>
      <c r="EN285" s="79">
        <v>8.8609807193279266E-2</v>
      </c>
      <c r="EO285" s="79">
        <v>0.11653251945972443</v>
      </c>
      <c r="EP285" s="79">
        <v>0.13983476161956787</v>
      </c>
      <c r="EQ285" s="79">
        <v>0.13761608302593231</v>
      </c>
      <c r="ER285" s="79">
        <v>7.5970686972141266E-2</v>
      </c>
      <c r="ES285" s="79">
        <v>4.3717562220990658E-3</v>
      </c>
      <c r="ET285" s="79">
        <v>6.0522206127643585E-2</v>
      </c>
      <c r="EU285" s="79">
        <v>7.3245450854301453E-2</v>
      </c>
      <c r="EV285" s="79">
        <v>7.9254023730754852E-2</v>
      </c>
      <c r="EW285" s="79">
        <v>44.435813903808594</v>
      </c>
      <c r="EX285" s="79">
        <v>43.887157440185547</v>
      </c>
      <c r="EY285" s="79">
        <v>43.374519348144531</v>
      </c>
      <c r="EZ285" s="79">
        <v>42.919872283935547</v>
      </c>
      <c r="FA285" s="79">
        <v>42.489246368408203</v>
      </c>
      <c r="FB285" s="79">
        <v>42.276664733886719</v>
      </c>
      <c r="FC285" s="79">
        <v>42.02264404296875</v>
      </c>
      <c r="FD285" s="79">
        <v>43.127738952636719</v>
      </c>
      <c r="FE285" s="79">
        <v>45.534107208251953</v>
      </c>
      <c r="FF285" s="79">
        <v>48.049777984619141</v>
      </c>
      <c r="FG285" s="79">
        <v>50.187641143798828</v>
      </c>
      <c r="FH285" s="79">
        <v>52.111518859863281</v>
      </c>
      <c r="FI285" s="79">
        <v>52.999526977539063</v>
      </c>
      <c r="FJ285" s="79">
        <v>53.426967620849609</v>
      </c>
      <c r="FK285" s="79">
        <v>53.76629638671875</v>
      </c>
      <c r="FL285" s="79">
        <v>53.761024475097656</v>
      </c>
      <c r="FM285" s="79">
        <v>52.830127716064453</v>
      </c>
      <c r="FN285" s="79">
        <v>50.823013305664063</v>
      </c>
      <c r="FO285" s="79">
        <v>49.373313903808594</v>
      </c>
      <c r="FP285" s="79">
        <v>48.231498718261719</v>
      </c>
      <c r="FQ285" s="79">
        <v>47.230213165283203</v>
      </c>
      <c r="FR285" s="79">
        <v>46.544704437255859</v>
      </c>
      <c r="FS285" s="79">
        <v>45.848613739013672</v>
      </c>
      <c r="FT285" s="79">
        <v>45.116397857666016</v>
      </c>
      <c r="FU285" s="79">
        <v>4.7122810035943985E-2</v>
      </c>
      <c r="FV285" s="79">
        <v>4.6539567410945892E-2</v>
      </c>
      <c r="FW285" s="79">
        <v>4.8975810408592224E-2</v>
      </c>
      <c r="FX285" s="79">
        <v>113.63157653808594</v>
      </c>
      <c r="FY285" s="79">
        <v>1</v>
      </c>
      <c r="FZ285" s="52"/>
      <c r="GA285" s="34"/>
    </row>
    <row r="286" spans="1:183" x14ac:dyDescent="0.25">
      <c r="A286" t="s">
        <v>186</v>
      </c>
      <c r="B286" t="s">
        <v>236</v>
      </c>
      <c r="C286" t="s">
        <v>194</v>
      </c>
      <c r="D286" t="s">
        <v>202</v>
      </c>
      <c r="E286" t="s">
        <v>240</v>
      </c>
      <c r="F286" t="s">
        <v>184</v>
      </c>
      <c r="G286" t="s">
        <v>1</v>
      </c>
      <c r="H286" s="79">
        <v>1143</v>
      </c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E286" s="79"/>
      <c r="BF286" s="79"/>
      <c r="BG286" s="79"/>
      <c r="BH286" s="79"/>
      <c r="BI286" s="79"/>
      <c r="BJ286" s="79"/>
      <c r="BK286" s="79"/>
      <c r="BL286" s="79"/>
      <c r="BM286" s="79"/>
      <c r="BN286" s="79"/>
      <c r="BO286" s="79"/>
      <c r="BP286" s="79"/>
      <c r="BQ286" s="79"/>
      <c r="BR286" s="79"/>
      <c r="BS286" s="79"/>
      <c r="BT286" s="79"/>
      <c r="BU286" s="79"/>
      <c r="BV286" s="79"/>
      <c r="BW286" s="79"/>
      <c r="BX286" s="79"/>
      <c r="BY286" s="79"/>
      <c r="BZ286" s="79"/>
      <c r="CA286" s="79"/>
      <c r="CB286" s="79"/>
      <c r="CC286" s="79"/>
      <c r="CD286" s="79"/>
      <c r="CE286" s="79"/>
      <c r="CF286" s="79"/>
      <c r="CG286" s="79"/>
      <c r="CH286" s="79"/>
      <c r="CI286" s="79"/>
      <c r="CJ286" s="79"/>
      <c r="CK286" s="79"/>
      <c r="CL286" s="79"/>
      <c r="CM286" s="79"/>
      <c r="CN286" s="79"/>
      <c r="CO286" s="79"/>
      <c r="CP286" s="79"/>
      <c r="CQ286" s="79"/>
      <c r="CR286" s="79"/>
      <c r="CS286" s="79"/>
      <c r="CT286" s="79"/>
      <c r="CU286" s="79"/>
      <c r="CV286" s="79"/>
      <c r="CW286" s="79"/>
      <c r="CX286" s="79"/>
      <c r="CY286" s="79"/>
      <c r="CZ286" s="79"/>
      <c r="DA286" s="79"/>
      <c r="DB286" s="79"/>
      <c r="DC286" s="79"/>
      <c r="DD286" s="79"/>
      <c r="DE286" s="79"/>
      <c r="DF286" s="79"/>
      <c r="DG286" s="79"/>
      <c r="DH286" s="79"/>
      <c r="DI286" s="79"/>
      <c r="DJ286" s="79"/>
      <c r="DK286" s="79"/>
      <c r="DL286" s="79"/>
      <c r="DM286" s="79"/>
      <c r="DN286" s="79"/>
      <c r="DO286" s="79"/>
      <c r="DP286" s="79"/>
      <c r="DQ286" s="79"/>
      <c r="DR286" s="79"/>
      <c r="DS286" s="79"/>
      <c r="DT286" s="79"/>
      <c r="DU286" s="79"/>
      <c r="DV286" s="79"/>
      <c r="DW286" s="79"/>
      <c r="DX286" s="79"/>
      <c r="DY286" s="79"/>
      <c r="DZ286" s="79"/>
      <c r="EA286" s="79"/>
      <c r="EB286" s="79"/>
      <c r="EC286" s="79"/>
      <c r="ED286" s="79"/>
      <c r="EE286" s="79"/>
      <c r="EF286" s="79"/>
      <c r="EG286" s="79"/>
      <c r="EH286" s="79"/>
      <c r="EI286" s="79"/>
      <c r="EJ286" s="79"/>
      <c r="EK286" s="79"/>
      <c r="EL286" s="79"/>
      <c r="EM286" s="79"/>
      <c r="EN286" s="79"/>
      <c r="EO286" s="79"/>
      <c r="EP286" s="79"/>
      <c r="EQ286" s="79"/>
      <c r="ER286" s="79"/>
      <c r="ES286" s="79"/>
      <c r="ET286" s="79"/>
      <c r="EU286" s="79"/>
      <c r="EV286" s="79"/>
      <c r="EW286" s="79"/>
      <c r="EX286" s="79"/>
      <c r="EY286" s="79"/>
      <c r="EZ286" s="79"/>
      <c r="FA286" s="79"/>
      <c r="FB286" s="79"/>
      <c r="FC286" s="79"/>
      <c r="FD286" s="79"/>
      <c r="FE286" s="79"/>
      <c r="FF286" s="79"/>
      <c r="FG286" s="79"/>
      <c r="FH286" s="79"/>
      <c r="FI286" s="79"/>
      <c r="FJ286" s="79"/>
      <c r="FK286" s="79"/>
      <c r="FL286" s="79"/>
      <c r="FM286" s="79"/>
      <c r="FN286" s="79"/>
      <c r="FO286" s="79"/>
      <c r="FP286" s="79"/>
      <c r="FQ286" s="79"/>
      <c r="FR286" s="79"/>
      <c r="FS286" s="79"/>
      <c r="FT286" s="79"/>
      <c r="FU286" s="79"/>
      <c r="FV286" s="79"/>
      <c r="FW286" s="79"/>
      <c r="FX286" s="79">
        <v>70.105262756347656</v>
      </c>
      <c r="FY286" s="79">
        <v>0</v>
      </c>
      <c r="FZ286" s="52"/>
      <c r="GA286" s="34"/>
    </row>
    <row r="287" spans="1:183" x14ac:dyDescent="0.25">
      <c r="A287" t="s">
        <v>186</v>
      </c>
      <c r="B287" t="s">
        <v>236</v>
      </c>
      <c r="C287" t="s">
        <v>194</v>
      </c>
      <c r="D287" t="s">
        <v>202</v>
      </c>
      <c r="E287" t="s">
        <v>240</v>
      </c>
      <c r="F287" t="s">
        <v>185</v>
      </c>
      <c r="G287" t="s">
        <v>1</v>
      </c>
      <c r="H287" s="79">
        <v>483</v>
      </c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E287" s="79"/>
      <c r="BF287" s="79"/>
      <c r="BG287" s="79"/>
      <c r="BH287" s="79"/>
      <c r="BI287" s="79"/>
      <c r="BJ287" s="79"/>
      <c r="BK287" s="79"/>
      <c r="BL287" s="79"/>
      <c r="BM287" s="79"/>
      <c r="BN287" s="79"/>
      <c r="BO287" s="79"/>
      <c r="BP287" s="79"/>
      <c r="BQ287" s="79"/>
      <c r="BR287" s="79"/>
      <c r="BS287" s="79"/>
      <c r="BT287" s="79"/>
      <c r="BU287" s="79"/>
      <c r="BV287" s="79"/>
      <c r="BW287" s="79"/>
      <c r="BX287" s="79"/>
      <c r="BY287" s="79"/>
      <c r="BZ287" s="79"/>
      <c r="CA287" s="79"/>
      <c r="CB287" s="79"/>
      <c r="CC287" s="79"/>
      <c r="CD287" s="79"/>
      <c r="CE287" s="79"/>
      <c r="CF287" s="79"/>
      <c r="CG287" s="79"/>
      <c r="CH287" s="79"/>
      <c r="CI287" s="79"/>
      <c r="CJ287" s="79"/>
      <c r="CK287" s="79"/>
      <c r="CL287" s="79"/>
      <c r="CM287" s="79"/>
      <c r="CN287" s="79"/>
      <c r="CO287" s="79"/>
      <c r="CP287" s="79"/>
      <c r="CQ287" s="79"/>
      <c r="CR287" s="79"/>
      <c r="CS287" s="79"/>
      <c r="CT287" s="79"/>
      <c r="CU287" s="79"/>
      <c r="CV287" s="79"/>
      <c r="CW287" s="79"/>
      <c r="CX287" s="79"/>
      <c r="CY287" s="79"/>
      <c r="CZ287" s="79"/>
      <c r="DA287" s="79"/>
      <c r="DB287" s="79"/>
      <c r="DC287" s="79"/>
      <c r="DD287" s="79"/>
      <c r="DE287" s="79"/>
      <c r="DF287" s="79"/>
      <c r="DG287" s="79"/>
      <c r="DH287" s="79"/>
      <c r="DI287" s="79"/>
      <c r="DJ287" s="79"/>
      <c r="DK287" s="79"/>
      <c r="DL287" s="79"/>
      <c r="DM287" s="79"/>
      <c r="DN287" s="79"/>
      <c r="DO287" s="79"/>
      <c r="DP287" s="79"/>
      <c r="DQ287" s="79"/>
      <c r="DR287" s="79"/>
      <c r="DS287" s="79"/>
      <c r="DT287" s="79"/>
      <c r="DU287" s="79"/>
      <c r="DV287" s="79"/>
      <c r="DW287" s="79"/>
      <c r="DX287" s="79"/>
      <c r="DY287" s="79"/>
      <c r="DZ287" s="79"/>
      <c r="EA287" s="79"/>
      <c r="EB287" s="79"/>
      <c r="EC287" s="79"/>
      <c r="ED287" s="79"/>
      <c r="EE287" s="79"/>
      <c r="EF287" s="79"/>
      <c r="EG287" s="79"/>
      <c r="EH287" s="79"/>
      <c r="EI287" s="79"/>
      <c r="EJ287" s="79"/>
      <c r="EK287" s="79"/>
      <c r="EL287" s="79"/>
      <c r="EM287" s="79"/>
      <c r="EN287" s="79"/>
      <c r="EO287" s="79"/>
      <c r="EP287" s="79"/>
      <c r="EQ287" s="79"/>
      <c r="ER287" s="79"/>
      <c r="ES287" s="79"/>
      <c r="ET287" s="79"/>
      <c r="EU287" s="79"/>
      <c r="EV287" s="79"/>
      <c r="EW287" s="79"/>
      <c r="EX287" s="79"/>
      <c r="EY287" s="79"/>
      <c r="EZ287" s="79"/>
      <c r="FA287" s="79"/>
      <c r="FB287" s="79"/>
      <c r="FC287" s="79"/>
      <c r="FD287" s="79"/>
      <c r="FE287" s="79"/>
      <c r="FF287" s="79"/>
      <c r="FG287" s="79"/>
      <c r="FH287" s="79"/>
      <c r="FI287" s="79"/>
      <c r="FJ287" s="79"/>
      <c r="FK287" s="79"/>
      <c r="FL287" s="79"/>
      <c r="FM287" s="79"/>
      <c r="FN287" s="79"/>
      <c r="FO287" s="79"/>
      <c r="FP287" s="79"/>
      <c r="FQ287" s="79"/>
      <c r="FR287" s="79"/>
      <c r="FS287" s="79"/>
      <c r="FT287" s="79"/>
      <c r="FU287" s="79"/>
      <c r="FV287" s="79"/>
      <c r="FW287" s="79"/>
      <c r="FX287" s="79">
        <v>27.421052932739258</v>
      </c>
      <c r="FY287" s="79">
        <v>0</v>
      </c>
      <c r="FZ287" s="52"/>
      <c r="GA287" s="34"/>
    </row>
    <row r="288" spans="1:183" x14ac:dyDescent="0.25">
      <c r="A288" t="s">
        <v>186</v>
      </c>
      <c r="B288" t="s">
        <v>236</v>
      </c>
      <c r="C288" t="s">
        <v>194</v>
      </c>
      <c r="D288" t="s">
        <v>202</v>
      </c>
      <c r="E288" t="s">
        <v>204</v>
      </c>
      <c r="F288" t="s">
        <v>1</v>
      </c>
      <c r="G288" t="s">
        <v>198</v>
      </c>
      <c r="H288" s="79">
        <v>25544</v>
      </c>
      <c r="I288" s="79">
        <v>0.44652464985847473</v>
      </c>
      <c r="J288" s="79">
        <v>0.39563614130020142</v>
      </c>
      <c r="K288" s="79">
        <v>0.37224695086479187</v>
      </c>
      <c r="L288" s="79">
        <v>0.36459177732467651</v>
      </c>
      <c r="M288" s="79">
        <v>0.37353181838989258</v>
      </c>
      <c r="N288" s="79">
        <v>0.42049357295036316</v>
      </c>
      <c r="O288" s="79">
        <v>0.52361482381820679</v>
      </c>
      <c r="P288" s="79">
        <v>0.60635608434677124</v>
      </c>
      <c r="Q288" s="79">
        <v>0.54624408483505249</v>
      </c>
      <c r="R288" s="79">
        <v>0.50954556465148926</v>
      </c>
      <c r="S288" s="79">
        <v>0.48223346471786499</v>
      </c>
      <c r="T288" s="79">
        <v>0.45818838477134705</v>
      </c>
      <c r="U288" s="79">
        <v>0.44652777910232544</v>
      </c>
      <c r="V288" s="79">
        <v>0.42938950657844543</v>
      </c>
      <c r="W288" s="79">
        <v>0.41414931416511536</v>
      </c>
      <c r="X288" s="79">
        <v>0.41757380962371826</v>
      </c>
      <c r="Y288" s="79">
        <v>0.44265705347061157</v>
      </c>
      <c r="Z288" s="79">
        <v>0.51789814233779907</v>
      </c>
      <c r="AA288" s="79">
        <v>0.62484735250473022</v>
      </c>
      <c r="AB288" s="79">
        <v>0.71413010358810425</v>
      </c>
      <c r="AC288" s="79">
        <v>0.74961787462234497</v>
      </c>
      <c r="AD288" s="79">
        <v>0.71994596719741821</v>
      </c>
      <c r="AE288" s="79">
        <v>0.64151757955551147</v>
      </c>
      <c r="AF288" s="79">
        <v>0.53179872035980225</v>
      </c>
      <c r="AG288" s="79">
        <v>-4.4636227190494537E-2</v>
      </c>
      <c r="AH288" s="79">
        <v>-4.4364985078573227E-2</v>
      </c>
      <c r="AI288" s="79">
        <v>-3.3444907516241074E-2</v>
      </c>
      <c r="AJ288" s="79">
        <v>-3.2384846359491348E-2</v>
      </c>
      <c r="AK288" s="79">
        <v>-3.0248027294874191E-2</v>
      </c>
      <c r="AL288" s="79">
        <v>-2.6712369173765182E-2</v>
      </c>
      <c r="AM288" s="79">
        <v>-2.713535912334919E-2</v>
      </c>
      <c r="AN288" s="79">
        <v>-1.111193373799324E-2</v>
      </c>
      <c r="AO288" s="79">
        <v>-5.6396783329546452E-3</v>
      </c>
      <c r="AP288" s="79">
        <v>1.5345608117058873E-3</v>
      </c>
      <c r="AQ288" s="79">
        <v>7.1979351341724396E-3</v>
      </c>
      <c r="AR288" s="79">
        <v>2.3398194753099233E-4</v>
      </c>
      <c r="AS288" s="79">
        <v>-6.7583159543573856E-3</v>
      </c>
      <c r="AT288" s="79">
        <v>-1.0532522574067116E-2</v>
      </c>
      <c r="AU288" s="79">
        <v>-3.0389330349862576E-3</v>
      </c>
      <c r="AV288" s="79">
        <v>9.0445764362812042E-3</v>
      </c>
      <c r="AW288" s="79">
        <v>7.9702679067850113E-3</v>
      </c>
      <c r="AX288" s="79">
        <v>2.1122155711054802E-2</v>
      </c>
      <c r="AY288" s="79">
        <v>2.1193500608205795E-2</v>
      </c>
      <c r="AZ288" s="79">
        <v>1.4397202059626579E-2</v>
      </c>
      <c r="BA288" s="79">
        <v>-1.6321657225489616E-2</v>
      </c>
      <c r="BB288" s="79">
        <v>-3.4217491745948792E-2</v>
      </c>
      <c r="BC288" s="79">
        <v>-4.5992430299520493E-2</v>
      </c>
      <c r="BD288" s="79">
        <v>-4.991418868303299E-2</v>
      </c>
      <c r="BE288" s="79">
        <v>-3.817068412899971E-2</v>
      </c>
      <c r="BF288" s="79">
        <v>-3.7780579179525375E-2</v>
      </c>
      <c r="BG288" s="79">
        <v>-2.7806766331195831E-2</v>
      </c>
      <c r="BH288" s="79">
        <v>-2.6071337983012199E-2</v>
      </c>
      <c r="BI288" s="79">
        <v>-2.3560879752039909E-2</v>
      </c>
      <c r="BJ288" s="79">
        <v>-1.9498210400342941E-2</v>
      </c>
      <c r="BK288" s="79">
        <v>-1.9435456022620201E-2</v>
      </c>
      <c r="BL288" s="79">
        <v>-4.181678406894207E-3</v>
      </c>
      <c r="BM288" s="79">
        <v>1.2600382324308157E-3</v>
      </c>
      <c r="BN288" s="79">
        <v>7.7968752011656761E-3</v>
      </c>
      <c r="BO288" s="79">
        <v>1.3121315278112888E-2</v>
      </c>
      <c r="BP288" s="79">
        <v>5.8313030749559402E-3</v>
      </c>
      <c r="BQ288" s="79">
        <v>-1.2199754128232598E-3</v>
      </c>
      <c r="BR288" s="79">
        <v>-4.8137293197214603E-3</v>
      </c>
      <c r="BS288" s="79">
        <v>1.896364614367485E-3</v>
      </c>
      <c r="BT288" s="79">
        <v>1.379832997918129E-2</v>
      </c>
      <c r="BU288" s="79">
        <v>1.3128827325999737E-2</v>
      </c>
      <c r="BV288" s="79">
        <v>2.7103111147880554E-2</v>
      </c>
      <c r="BW288" s="79">
        <v>2.8179522603750229E-2</v>
      </c>
      <c r="BX288" s="79">
        <v>2.1598033607006073E-2</v>
      </c>
      <c r="BY288" s="79">
        <v>-8.576737716794014E-3</v>
      </c>
      <c r="BZ288" s="79">
        <v>-2.6628918945789337E-2</v>
      </c>
      <c r="CA288" s="79">
        <v>-3.8800876587629318E-2</v>
      </c>
      <c r="CB288" s="79">
        <v>-4.3459706008434296E-2</v>
      </c>
      <c r="CC288" s="79">
        <v>-3.3692669123411179E-2</v>
      </c>
      <c r="CD288" s="79">
        <v>-3.3220242708921432E-2</v>
      </c>
      <c r="CE288" s="79">
        <v>-2.3901807144284248E-2</v>
      </c>
      <c r="CF288" s="79">
        <v>-2.1698620170354843E-2</v>
      </c>
      <c r="CG288" s="79">
        <v>-1.8929382786154747E-2</v>
      </c>
      <c r="CH288" s="79">
        <v>-1.4501709491014481E-2</v>
      </c>
      <c r="CI288" s="79">
        <v>-1.4102526940405369E-2</v>
      </c>
      <c r="CJ288" s="79">
        <v>6.1819469556212425E-4</v>
      </c>
      <c r="CK288" s="79">
        <v>6.0387612320482731E-3</v>
      </c>
      <c r="CL288" s="79">
        <v>1.2134135700762272E-2</v>
      </c>
      <c r="CM288" s="79">
        <v>1.7223833128809929E-2</v>
      </c>
      <c r="CN288" s="79">
        <v>9.7079910337924957E-3</v>
      </c>
      <c r="CO288" s="79">
        <v>2.6158622931689024E-3</v>
      </c>
      <c r="CP288" s="79">
        <v>-8.5291126742959023E-4</v>
      </c>
      <c r="CQ288" s="79">
        <v>5.3145368583500385E-3</v>
      </c>
      <c r="CR288" s="79">
        <v>1.709076389670372E-2</v>
      </c>
      <c r="CS288" s="79">
        <v>1.6701629385352135E-2</v>
      </c>
      <c r="CT288" s="79">
        <v>3.1245505437254906E-2</v>
      </c>
      <c r="CU288" s="79">
        <v>3.3018019050359726E-2</v>
      </c>
      <c r="CV288" s="79">
        <v>2.6585310697555542E-2</v>
      </c>
      <c r="CW288" s="79">
        <v>-3.2126300502568483E-3</v>
      </c>
      <c r="CX288" s="79">
        <v>-2.1373094990849495E-2</v>
      </c>
      <c r="CY288" s="79">
        <v>-3.3820025622844696E-2</v>
      </c>
      <c r="CZ288" s="79">
        <v>-3.8989346474409103E-2</v>
      </c>
      <c r="DA288" s="79">
        <v>-2.9214648529887199E-2</v>
      </c>
      <c r="DB288" s="79">
        <v>-2.8659902513027191E-2</v>
      </c>
      <c r="DC288" s="79">
        <v>-1.9996846094727516E-2</v>
      </c>
      <c r="DD288" s="79">
        <v>-1.7325900495052338E-2</v>
      </c>
      <c r="DE288" s="79">
        <v>-1.4297883957624435E-2</v>
      </c>
      <c r="DF288" s="79">
        <v>-9.5052076503634453E-3</v>
      </c>
      <c r="DG288" s="79">
        <v>-8.7695978581905365E-3</v>
      </c>
      <c r="DH288" s="79">
        <v>5.4180677980184555E-3</v>
      </c>
      <c r="DI288" s="79">
        <v>1.0817483998835087E-2</v>
      </c>
      <c r="DJ288" s="79">
        <v>1.6471395269036293E-2</v>
      </c>
      <c r="DK288" s="79">
        <v>2.1326348185539246E-2</v>
      </c>
      <c r="DL288" s="79">
        <v>1.3584678992629051E-2</v>
      </c>
      <c r="DM288" s="79">
        <v>6.4516998827457428E-3</v>
      </c>
      <c r="DN288" s="79">
        <v>3.1079070176929235E-3</v>
      </c>
      <c r="DO288" s="79">
        <v>8.732709102332592E-3</v>
      </c>
      <c r="DP288" s="79">
        <v>2.0383197814226151E-2</v>
      </c>
      <c r="DQ288" s="79">
        <v>2.0274432376027107E-2</v>
      </c>
      <c r="DR288" s="79">
        <v>3.5387896001338959E-2</v>
      </c>
      <c r="DS288" s="79">
        <v>3.7856515496969223E-2</v>
      </c>
      <c r="DT288" s="79">
        <v>3.1572584062814713E-2</v>
      </c>
      <c r="DU288" s="79">
        <v>2.15147715061903E-3</v>
      </c>
      <c r="DV288" s="79">
        <v>-1.6117274761199951E-2</v>
      </c>
      <c r="DW288" s="79">
        <v>-2.8839176520705223E-2</v>
      </c>
      <c r="DX288" s="79">
        <v>-3.4518986940383911E-2</v>
      </c>
      <c r="DY288" s="79">
        <v>-2.2749103605747223E-2</v>
      </c>
      <c r="DZ288" s="79">
        <v>-2.2075498476624489E-2</v>
      </c>
      <c r="EA288" s="79">
        <v>-1.4358703978359699E-2</v>
      </c>
      <c r="EB288" s="79">
        <v>-1.1012391187250614E-2</v>
      </c>
      <c r="EC288" s="79">
        <v>-7.6107373461127281E-3</v>
      </c>
      <c r="ED288" s="79">
        <v>-2.291050972416997E-3</v>
      </c>
      <c r="EE288" s="79">
        <v>-1.0696949902921915E-3</v>
      </c>
      <c r="EF288" s="79">
        <v>1.2348322197794914E-2</v>
      </c>
      <c r="EG288" s="79">
        <v>1.7717201262712479E-2</v>
      </c>
      <c r="EH288" s="79">
        <v>2.2733708843588829E-2</v>
      </c>
      <c r="EI288" s="79">
        <v>2.7249729260802269E-2</v>
      </c>
      <c r="EJ288" s="79">
        <v>1.9182000309228897E-2</v>
      </c>
      <c r="EK288" s="79">
        <v>1.1990039609372616E-2</v>
      </c>
      <c r="EL288" s="79">
        <v>8.8267000392079353E-3</v>
      </c>
      <c r="EM288" s="79">
        <v>1.3668006286025047E-2</v>
      </c>
      <c r="EN288" s="79">
        <v>2.5136955082416534E-2</v>
      </c>
      <c r="EO288" s="79">
        <v>2.5432989001274109E-2</v>
      </c>
      <c r="EP288" s="79">
        <v>4.136885330080986E-2</v>
      </c>
      <c r="EQ288" s="79">
        <v>4.4842541217803955E-2</v>
      </c>
      <c r="ER288" s="79">
        <v>3.8773417472839355E-2</v>
      </c>
      <c r="ES288" s="79">
        <v>9.8963966593146324E-3</v>
      </c>
      <c r="ET288" s="79">
        <v>-8.528699167072773E-3</v>
      </c>
      <c r="EU288" s="79">
        <v>-2.164761908352375E-2</v>
      </c>
      <c r="EV288" s="79">
        <v>-2.806449867784977E-2</v>
      </c>
      <c r="EW288" s="79">
        <v>50.845390319824219</v>
      </c>
      <c r="EX288" s="79">
        <v>50.170803070068359</v>
      </c>
      <c r="EY288" s="79">
        <v>49.499732971191406</v>
      </c>
      <c r="EZ288" s="79">
        <v>48.901309967041016</v>
      </c>
      <c r="FA288" s="79">
        <v>48.34796142578125</v>
      </c>
      <c r="FB288" s="79">
        <v>48.015510559082031</v>
      </c>
      <c r="FC288" s="79">
        <v>47.956504821777344</v>
      </c>
      <c r="FD288" s="79">
        <v>48.5716552734375</v>
      </c>
      <c r="FE288" s="79">
        <v>51.467704772949219</v>
      </c>
      <c r="FF288" s="79">
        <v>54.076629638671875</v>
      </c>
      <c r="FG288" s="79">
        <v>56.242534637451172</v>
      </c>
      <c r="FH288" s="79">
        <v>58.099868774414063</v>
      </c>
      <c r="FI288" s="79">
        <v>59.575454711914063</v>
      </c>
      <c r="FJ288" s="79">
        <v>60.692142486572266</v>
      </c>
      <c r="FK288" s="79">
        <v>61.134513854980469</v>
      </c>
      <c r="FL288" s="79">
        <v>61.034397125244141</v>
      </c>
      <c r="FM288" s="79">
        <v>60.302219390869141</v>
      </c>
      <c r="FN288" s="79">
        <v>59.037532806396484</v>
      </c>
      <c r="FO288" s="79">
        <v>57.061763763427734</v>
      </c>
      <c r="FP288" s="79">
        <v>55.518398284912109</v>
      </c>
      <c r="FQ288" s="79">
        <v>54.388137817382813</v>
      </c>
      <c r="FR288" s="79">
        <v>53.508628845214844</v>
      </c>
      <c r="FS288" s="79">
        <v>52.682964324951172</v>
      </c>
      <c r="FT288" s="79">
        <v>51.649513244628906</v>
      </c>
      <c r="FU288" s="79">
        <v>5.6812679395079613E-3</v>
      </c>
      <c r="FV288" s="79">
        <v>6.729714572429657E-3</v>
      </c>
      <c r="FW288" s="79">
        <v>5.8166151866316795E-3</v>
      </c>
      <c r="FX288" s="79">
        <v>2317.09521484375</v>
      </c>
      <c r="FY288" s="79">
        <v>1</v>
      </c>
      <c r="FZ288" s="52"/>
      <c r="GA288" s="34"/>
    </row>
    <row r="289" spans="1:183" x14ac:dyDescent="0.25">
      <c r="A289" t="s">
        <v>186</v>
      </c>
      <c r="B289" t="s">
        <v>236</v>
      </c>
      <c r="C289" t="s">
        <v>194</v>
      </c>
      <c r="D289" t="s">
        <v>202</v>
      </c>
      <c r="E289" t="s">
        <v>204</v>
      </c>
      <c r="F289" t="s">
        <v>1</v>
      </c>
      <c r="G289" t="s">
        <v>200</v>
      </c>
      <c r="H289" s="79">
        <v>3884</v>
      </c>
      <c r="I289" s="79">
        <v>0.60888504981994629</v>
      </c>
      <c r="J289" s="79">
        <v>0.54814308881759644</v>
      </c>
      <c r="K289" s="79">
        <v>0.51603442430496216</v>
      </c>
      <c r="L289" s="79">
        <v>0.50400650501251221</v>
      </c>
      <c r="M289" s="79">
        <v>0.51834553480148315</v>
      </c>
      <c r="N289" s="79">
        <v>0.57194340229034424</v>
      </c>
      <c r="O289" s="79">
        <v>0.67550742626190186</v>
      </c>
      <c r="P289" s="79">
        <v>0.77596580982208252</v>
      </c>
      <c r="Q289" s="79">
        <v>0.73344987630844116</v>
      </c>
      <c r="R289" s="79">
        <v>0.68449300527572632</v>
      </c>
      <c r="S289" s="79">
        <v>0.64629828929901123</v>
      </c>
      <c r="T289" s="79">
        <v>0.64106893539428711</v>
      </c>
      <c r="U289" s="79">
        <v>0.61976093053817749</v>
      </c>
      <c r="V289" s="79">
        <v>0.59437376260757446</v>
      </c>
      <c r="W289" s="79">
        <v>0.56845539808273315</v>
      </c>
      <c r="X289" s="79">
        <v>0.56788033246994019</v>
      </c>
      <c r="Y289" s="79">
        <v>0.61858916282653809</v>
      </c>
      <c r="Z289" s="79">
        <v>0.69676715135574341</v>
      </c>
      <c r="AA289" s="79">
        <v>0.78190696239471436</v>
      </c>
      <c r="AB289" s="79">
        <v>0.90014010667800903</v>
      </c>
      <c r="AC289" s="79">
        <v>0.92805486917495728</v>
      </c>
      <c r="AD289" s="79">
        <v>0.88777834177017212</v>
      </c>
      <c r="AE289" s="79">
        <v>0.80379587411880493</v>
      </c>
      <c r="AF289" s="79">
        <v>0.69299036264419556</v>
      </c>
      <c r="AG289" s="79">
        <v>-5.0864458084106445E-2</v>
      </c>
      <c r="AH289" s="79">
        <v>-5.1625989377498627E-2</v>
      </c>
      <c r="AI289" s="79">
        <v>-3.4239940345287323E-2</v>
      </c>
      <c r="AJ289" s="79">
        <v>-1.7756979912519455E-2</v>
      </c>
      <c r="AK289" s="79">
        <v>-9.317273274064064E-3</v>
      </c>
      <c r="AL289" s="79">
        <v>-9.0022571384906769E-3</v>
      </c>
      <c r="AM289" s="79">
        <v>-2.2417223080992699E-2</v>
      </c>
      <c r="AN289" s="79">
        <v>-1.2223789235576987E-3</v>
      </c>
      <c r="AO289" s="79">
        <v>5.0150058232247829E-3</v>
      </c>
      <c r="AP289" s="79">
        <v>-2.9118536040186882E-3</v>
      </c>
      <c r="AQ289" s="79">
        <v>-7.6775620691478252E-3</v>
      </c>
      <c r="AR289" s="79">
        <v>3.5312608815729618E-3</v>
      </c>
      <c r="AS289" s="79">
        <v>-6.6738170571625233E-3</v>
      </c>
      <c r="AT289" s="79">
        <v>-1.694147102534771E-2</v>
      </c>
      <c r="AU289" s="79">
        <v>-1.6359562054276466E-2</v>
      </c>
      <c r="AV289" s="79">
        <v>-2.2402204573154449E-2</v>
      </c>
      <c r="AW289" s="79">
        <v>4.1410358971916139E-4</v>
      </c>
      <c r="AX289" s="79">
        <v>1.2662903405725956E-2</v>
      </c>
      <c r="AY289" s="79">
        <v>-1.3571552699431777E-3</v>
      </c>
      <c r="AZ289" s="79">
        <v>2.4971887469291687E-2</v>
      </c>
      <c r="BA289" s="79">
        <v>-4.5334319584071636E-3</v>
      </c>
      <c r="BB289" s="79">
        <v>-2.4498812854290009E-2</v>
      </c>
      <c r="BC289" s="79">
        <v>-3.1080653890967369E-2</v>
      </c>
      <c r="BD289" s="79">
        <v>-3.6085482686758041E-2</v>
      </c>
      <c r="BE289" s="79">
        <v>-2.9945896938443184E-2</v>
      </c>
      <c r="BF289" s="79">
        <v>-3.147491067647934E-2</v>
      </c>
      <c r="BG289" s="79">
        <v>-1.5954678878188133E-2</v>
      </c>
      <c r="BH289" s="79">
        <v>-9.566915687173605E-4</v>
      </c>
      <c r="BI289" s="79">
        <v>7.6784319244325161E-3</v>
      </c>
      <c r="BJ289" s="79">
        <v>8.1612374633550644E-3</v>
      </c>
      <c r="BK289" s="79">
        <v>-2.8221572283655405E-3</v>
      </c>
      <c r="BL289" s="79">
        <v>1.8742747604846954E-2</v>
      </c>
      <c r="BM289" s="79">
        <v>2.3554904386401176E-2</v>
      </c>
      <c r="BN289" s="79">
        <v>1.3957088813185692E-2</v>
      </c>
      <c r="BO289" s="79">
        <v>8.7626008316874504E-3</v>
      </c>
      <c r="BP289" s="79">
        <v>2.0181214436888695E-2</v>
      </c>
      <c r="BQ289" s="79">
        <v>1.0058768093585968E-2</v>
      </c>
      <c r="BR289" s="79">
        <v>-1.3291997602209449E-3</v>
      </c>
      <c r="BS289" s="79">
        <v>-1.6118057537823915E-3</v>
      </c>
      <c r="BT289" s="79">
        <v>-8.5653681308031082E-3</v>
      </c>
      <c r="BU289" s="79">
        <v>1.4873755164444447E-2</v>
      </c>
      <c r="BV289" s="79">
        <v>2.8251614421606064E-2</v>
      </c>
      <c r="BW289" s="79">
        <v>1.5678949654102325E-2</v>
      </c>
      <c r="BX289" s="79">
        <v>4.2872004210948944E-2</v>
      </c>
      <c r="BY289" s="79">
        <v>1.3669042848050594E-2</v>
      </c>
      <c r="BZ289" s="79">
        <v>-6.3440930098295212E-3</v>
      </c>
      <c r="CA289" s="79">
        <v>-1.1572100222110748E-2</v>
      </c>
      <c r="CB289" s="79">
        <v>-1.8012251704931259E-2</v>
      </c>
      <c r="CC289" s="79">
        <v>-1.5457764267921448E-2</v>
      </c>
      <c r="CD289" s="79">
        <v>-1.7518339678645134E-2</v>
      </c>
      <c r="CE289" s="79">
        <v>-3.2903593964874744E-3</v>
      </c>
      <c r="CF289" s="79">
        <v>1.0679136961698532E-2</v>
      </c>
      <c r="CG289" s="79">
        <v>1.9449604675173759E-2</v>
      </c>
      <c r="CH289" s="79">
        <v>2.0048622041940689E-2</v>
      </c>
      <c r="CI289" s="79">
        <v>1.0749326087534428E-2</v>
      </c>
      <c r="CJ289" s="79">
        <v>3.2570533454418182E-2</v>
      </c>
      <c r="CK289" s="79">
        <v>3.6395583301782608E-2</v>
      </c>
      <c r="CL289" s="79">
        <v>2.5640467181801796E-2</v>
      </c>
      <c r="CM289" s="79">
        <v>2.0149007439613342E-2</v>
      </c>
      <c r="CN289" s="79">
        <v>3.171292319893837E-2</v>
      </c>
      <c r="CO289" s="79">
        <v>2.1647702902555466E-2</v>
      </c>
      <c r="CP289" s="79">
        <v>9.4838123768568039E-3</v>
      </c>
      <c r="CQ289" s="79">
        <v>8.602445013821125E-3</v>
      </c>
      <c r="CR289" s="79">
        <v>1.0179835371673107E-3</v>
      </c>
      <c r="CS289" s="79">
        <v>2.4888467043638229E-2</v>
      </c>
      <c r="CT289" s="79">
        <v>3.904830664396286E-2</v>
      </c>
      <c r="CU289" s="79">
        <v>2.7478104457259178E-2</v>
      </c>
      <c r="CV289" s="79">
        <v>5.5269576609134674E-2</v>
      </c>
      <c r="CW289" s="79">
        <v>2.627602219581604E-2</v>
      </c>
      <c r="CX289" s="79">
        <v>6.2298113480210304E-3</v>
      </c>
      <c r="CY289" s="79">
        <v>1.939464476890862E-3</v>
      </c>
      <c r="CZ289" s="79">
        <v>-5.4947896860539913E-3</v>
      </c>
      <c r="DA289" s="79">
        <v>-9.6963334362953901E-4</v>
      </c>
      <c r="DB289" s="79">
        <v>-3.5617649555206299E-3</v>
      </c>
      <c r="DC289" s="79">
        <v>9.3739582225680351E-3</v>
      </c>
      <c r="DD289" s="79">
        <v>2.2314965724945068E-2</v>
      </c>
      <c r="DE289" s="79">
        <v>3.1220776960253716E-2</v>
      </c>
      <c r="DF289" s="79">
        <v>3.1936008483171463E-2</v>
      </c>
      <c r="DG289" s="79">
        <v>2.4320809170603752E-2</v>
      </c>
      <c r="DH289" s="79">
        <v>4.639831930398941E-2</v>
      </c>
      <c r="DI289" s="79">
        <v>4.923626035451889E-2</v>
      </c>
      <c r="DJ289" s="79">
        <v>3.7323843687772751E-2</v>
      </c>
      <c r="DK289" s="79">
        <v>3.1535416841506958E-2</v>
      </c>
      <c r="DL289" s="79">
        <v>4.3244633823633194E-2</v>
      </c>
      <c r="DM289" s="79">
        <v>3.3236641436815262E-2</v>
      </c>
      <c r="DN289" s="79">
        <v>2.0296823233366013E-2</v>
      </c>
      <c r="DO289" s="79">
        <v>1.8816694617271423E-2</v>
      </c>
      <c r="DP289" s="79">
        <v>1.060133520513773E-2</v>
      </c>
      <c r="DQ289" s="79">
        <v>3.4903176128864288E-2</v>
      </c>
      <c r="DR289" s="79">
        <v>4.9845002591609955E-2</v>
      </c>
      <c r="DS289" s="79">
        <v>3.9277262985706329E-2</v>
      </c>
      <c r="DT289" s="79">
        <v>6.7667149007320404E-2</v>
      </c>
      <c r="DU289" s="79">
        <v>3.888300433754921E-2</v>
      </c>
      <c r="DV289" s="79">
        <v>1.8803715705871582E-2</v>
      </c>
      <c r="DW289" s="79">
        <v>1.5451028943061829E-2</v>
      </c>
      <c r="DX289" s="79">
        <v>7.0226732641458511E-3</v>
      </c>
      <c r="DY289" s="79">
        <v>1.9948927685618401E-2</v>
      </c>
      <c r="DZ289" s="79">
        <v>1.6589310020208359E-2</v>
      </c>
      <c r="EA289" s="79">
        <v>2.7659224346280098E-2</v>
      </c>
      <c r="EB289" s="79">
        <v>3.9115253835916519E-2</v>
      </c>
      <c r="EC289" s="79">
        <v>4.8216484487056732E-2</v>
      </c>
      <c r="ED289" s="79">
        <v>4.9099504947662354E-2</v>
      </c>
      <c r="EE289" s="79">
        <v>4.3915875256061554E-2</v>
      </c>
      <c r="EF289" s="79">
        <v>6.6363438963890076E-2</v>
      </c>
      <c r="EG289" s="79">
        <v>6.7776158452033997E-2</v>
      </c>
      <c r="EH289" s="79">
        <v>5.4192788898944855E-2</v>
      </c>
      <c r="EI289" s="79">
        <v>4.7975577414035797E-2</v>
      </c>
      <c r="EJ289" s="79">
        <v>5.9894587844610214E-2</v>
      </c>
      <c r="EK289" s="79">
        <v>4.9969226121902466E-2</v>
      </c>
      <c r="EL289" s="79">
        <v>3.5909097641706467E-2</v>
      </c>
      <c r="EM289" s="79">
        <v>3.3564452081918716E-2</v>
      </c>
      <c r="EN289" s="79">
        <v>2.4438172578811646E-2</v>
      </c>
      <c r="EO289" s="79">
        <v>4.9362830817699432E-2</v>
      </c>
      <c r="EP289" s="79">
        <v>6.5433710813522339E-2</v>
      </c>
      <c r="EQ289" s="79">
        <v>5.6313369423151016E-2</v>
      </c>
      <c r="ER289" s="79">
        <v>8.5567265748977661E-2</v>
      </c>
      <c r="ES289" s="79">
        <v>5.7085480540990829E-2</v>
      </c>
      <c r="ET289" s="79">
        <v>3.6958437412977219E-2</v>
      </c>
      <c r="EU289" s="79">
        <v>3.4959584474563599E-2</v>
      </c>
      <c r="EV289" s="79">
        <v>2.5095902383327484E-2</v>
      </c>
      <c r="EW289" s="79">
        <v>50.130805969238281</v>
      </c>
      <c r="EX289" s="79">
        <v>49.481246948242188</v>
      </c>
      <c r="EY289" s="79">
        <v>48.75848388671875</v>
      </c>
      <c r="EZ289" s="79">
        <v>48.124458312988281</v>
      </c>
      <c r="FA289" s="79">
        <v>47.647163391113281</v>
      </c>
      <c r="FB289" s="79">
        <v>47.340492248535156</v>
      </c>
      <c r="FC289" s="79">
        <v>47.114276885986328</v>
      </c>
      <c r="FD289" s="79">
        <v>47.567974090576172</v>
      </c>
      <c r="FE289" s="79">
        <v>50.478950500488281</v>
      </c>
      <c r="FF289" s="79">
        <v>53.388988494873047</v>
      </c>
      <c r="FG289" s="79">
        <v>55.863780975341797</v>
      </c>
      <c r="FH289" s="79">
        <v>57.996612548828125</v>
      </c>
      <c r="FI289" s="79">
        <v>59.581707000732422</v>
      </c>
      <c r="FJ289" s="79">
        <v>60.501262664794922</v>
      </c>
      <c r="FK289" s="79">
        <v>60.9732666015625</v>
      </c>
      <c r="FL289" s="79">
        <v>61.050804138183594</v>
      </c>
      <c r="FM289" s="79">
        <v>60.355033874511719</v>
      </c>
      <c r="FN289" s="79">
        <v>59.188819885253906</v>
      </c>
      <c r="FO289" s="79">
        <v>57.453350067138672</v>
      </c>
      <c r="FP289" s="79">
        <v>55.613365173339844</v>
      </c>
      <c r="FQ289" s="79">
        <v>54.295818328857422</v>
      </c>
      <c r="FR289" s="79">
        <v>53.063316345214844</v>
      </c>
      <c r="FS289" s="79">
        <v>52.091705322265625</v>
      </c>
      <c r="FT289" s="79">
        <v>50.968330383300781</v>
      </c>
      <c r="FU289" s="79">
        <v>1.7924819141626358E-2</v>
      </c>
      <c r="FV289" s="79">
        <v>1.8287099897861481E-2</v>
      </c>
      <c r="FW289" s="79">
        <v>1.8711358308792114E-2</v>
      </c>
      <c r="FX289" s="79">
        <v>595.952392578125</v>
      </c>
      <c r="FY289" s="79">
        <v>1</v>
      </c>
      <c r="FZ289" s="52"/>
      <c r="GA289" s="34"/>
    </row>
    <row r="290" spans="1:183" x14ac:dyDescent="0.25">
      <c r="A290" t="s">
        <v>186</v>
      </c>
      <c r="B290" t="s">
        <v>236</v>
      </c>
      <c r="C290" t="s">
        <v>194</v>
      </c>
      <c r="D290" t="s">
        <v>202</v>
      </c>
      <c r="E290" t="s">
        <v>204</v>
      </c>
      <c r="F290" t="s">
        <v>1</v>
      </c>
      <c r="G290" t="s">
        <v>1</v>
      </c>
      <c r="H290" s="79">
        <v>29428</v>
      </c>
      <c r="I290" s="79">
        <v>0.46795350313186646</v>
      </c>
      <c r="J290" s="79">
        <v>0.41576451063156128</v>
      </c>
      <c r="K290" s="79">
        <v>0.39122450351715088</v>
      </c>
      <c r="L290" s="79">
        <v>0.38299217820167542</v>
      </c>
      <c r="M290" s="79">
        <v>0.39264479279518127</v>
      </c>
      <c r="N290" s="79">
        <v>0.44048240780830383</v>
      </c>
      <c r="O290" s="79">
        <v>0.54366213083267212</v>
      </c>
      <c r="P290" s="79">
        <v>0.62874168157577515</v>
      </c>
      <c r="Q290" s="79">
        <v>0.57095205783843994</v>
      </c>
      <c r="R290" s="79">
        <v>0.53263574838638306</v>
      </c>
      <c r="S290" s="79">
        <v>0.50388723611831665</v>
      </c>
      <c r="T290" s="79">
        <v>0.48232552409172058</v>
      </c>
      <c r="U290" s="79">
        <v>0.46939164400100708</v>
      </c>
      <c r="V290" s="79">
        <v>0.45116463303565979</v>
      </c>
      <c r="W290" s="79">
        <v>0.43451511859893799</v>
      </c>
      <c r="X290" s="79">
        <v>0.43741178512573242</v>
      </c>
      <c r="Y290" s="79">
        <v>0.46587711572647095</v>
      </c>
      <c r="Z290" s="79">
        <v>0.54150581359863281</v>
      </c>
      <c r="AA290" s="79">
        <v>0.6455765962600708</v>
      </c>
      <c r="AB290" s="79">
        <v>0.73868030309677124</v>
      </c>
      <c r="AC290" s="79">
        <v>0.77316850423812866</v>
      </c>
      <c r="AD290" s="79">
        <v>0.74209702014923096</v>
      </c>
      <c r="AE290" s="79">
        <v>0.66293561458587646</v>
      </c>
      <c r="AF290" s="79">
        <v>0.55307328701019287</v>
      </c>
      <c r="AG290" s="79">
        <v>-4.1872397065162659E-2</v>
      </c>
      <c r="AH290" s="79">
        <v>-4.1817795485258102E-2</v>
      </c>
      <c r="AI290" s="79">
        <v>-3.0417423695325851E-2</v>
      </c>
      <c r="AJ290" s="79">
        <v>-2.7431631460785866E-2</v>
      </c>
      <c r="AK290" s="79">
        <v>-2.4396877735853195E-2</v>
      </c>
      <c r="AL290" s="79">
        <v>-2.1212907508015633E-2</v>
      </c>
      <c r="AM290" s="79">
        <v>-2.2952606901526451E-2</v>
      </c>
      <c r="AN290" s="79">
        <v>-6.2805935740470886E-3</v>
      </c>
      <c r="AO290" s="79">
        <v>-9.0518372599035501E-4</v>
      </c>
      <c r="AP290" s="79">
        <v>3.9742966182529926E-3</v>
      </c>
      <c r="AQ290" s="79">
        <v>8.1640435382723808E-3</v>
      </c>
      <c r="AR290" s="79">
        <v>3.5866245161741972E-3</v>
      </c>
      <c r="AS290" s="79">
        <v>-3.8267089985311031E-3</v>
      </c>
      <c r="AT290" s="79">
        <v>-8.5858190432190895E-3</v>
      </c>
      <c r="AU290" s="79">
        <v>-2.2158392239362001E-3</v>
      </c>
      <c r="AV290" s="79">
        <v>7.3317498899996281E-3</v>
      </c>
      <c r="AW290" s="79">
        <v>9.5435250550508499E-3</v>
      </c>
      <c r="AX290" s="79">
        <v>2.2823208943009377E-2</v>
      </c>
      <c r="AY290" s="79">
        <v>2.1340101957321167E-2</v>
      </c>
      <c r="AZ290" s="79">
        <v>1.9061168655753136E-2</v>
      </c>
      <c r="BA290" s="79">
        <v>-1.1404224671423435E-2</v>
      </c>
      <c r="BB290" s="79">
        <v>-2.9593870043754578E-2</v>
      </c>
      <c r="BC290" s="79">
        <v>-4.0529735386371613E-2</v>
      </c>
      <c r="BD290" s="79">
        <v>-4.4875297695398331E-2</v>
      </c>
      <c r="BE290" s="79">
        <v>-3.5617846995592117E-2</v>
      </c>
      <c r="BF290" s="79">
        <v>-3.5513907670974731E-2</v>
      </c>
      <c r="BG290" s="79">
        <v>-2.4960730224847794E-2</v>
      </c>
      <c r="BH290" s="79">
        <v>-2.1519811823964119E-2</v>
      </c>
      <c r="BI290" s="79">
        <v>-1.817396841943264E-2</v>
      </c>
      <c r="BJ290" s="79">
        <v>-1.4553756453096867E-2</v>
      </c>
      <c r="BK290" s="79">
        <v>-1.578604057431221E-2</v>
      </c>
      <c r="BL290" s="79">
        <v>2.8680468676611781E-4</v>
      </c>
      <c r="BM290" s="79">
        <v>5.5644800886511803E-3</v>
      </c>
      <c r="BN290" s="79">
        <v>9.8483739420771599E-3</v>
      </c>
      <c r="BO290" s="79">
        <v>1.3744736090302467E-2</v>
      </c>
      <c r="BP290" s="79">
        <v>8.9190499857068062E-3</v>
      </c>
      <c r="BQ290" s="79">
        <v>1.4636545674875379E-3</v>
      </c>
      <c r="BR290" s="79">
        <v>-3.2111306209117174E-3</v>
      </c>
      <c r="BS290" s="79">
        <v>2.489547710865736E-3</v>
      </c>
      <c r="BT290" s="79">
        <v>1.1844152584671974E-2</v>
      </c>
      <c r="BU290" s="79">
        <v>1.4410973526537418E-2</v>
      </c>
      <c r="BV290" s="79">
        <v>2.8407607227563858E-2</v>
      </c>
      <c r="BW290" s="79">
        <v>2.7807526290416718E-2</v>
      </c>
      <c r="BX290" s="79">
        <v>2.5743195787072182E-2</v>
      </c>
      <c r="BY290" s="79">
        <v>-4.2651360854506493E-3</v>
      </c>
      <c r="BZ290" s="79">
        <v>-2.2584585472941399E-2</v>
      </c>
      <c r="CA290" s="79">
        <v>-3.3777177333831787E-2</v>
      </c>
      <c r="CB290" s="79">
        <v>-3.8786031305789948E-2</v>
      </c>
      <c r="CC290" s="79">
        <v>-3.128596767783165E-2</v>
      </c>
      <c r="CD290" s="79">
        <v>-3.1147858127951622E-2</v>
      </c>
      <c r="CE290" s="79">
        <v>-2.1181441843509674E-2</v>
      </c>
      <c r="CF290" s="79">
        <v>-1.7425304278731346E-2</v>
      </c>
      <c r="CG290" s="79">
        <v>-1.38640021905303E-2</v>
      </c>
      <c r="CH290" s="79">
        <v>-9.9416477605700493E-3</v>
      </c>
      <c r="CI290" s="79">
        <v>-1.082250103354454E-2</v>
      </c>
      <c r="CJ290" s="79">
        <v>4.8353644087910652E-3</v>
      </c>
      <c r="CK290" s="79">
        <v>1.0045348666608334E-2</v>
      </c>
      <c r="CL290" s="79">
        <v>1.39167420566082E-2</v>
      </c>
      <c r="CM290" s="79">
        <v>1.7609907314181328E-2</v>
      </c>
      <c r="CN290" s="79">
        <v>1.2612271122634411E-2</v>
      </c>
      <c r="CO290" s="79">
        <v>5.1277442835271358E-3</v>
      </c>
      <c r="CP290" s="79">
        <v>5.1136204274371266E-4</v>
      </c>
      <c r="CQ290" s="79">
        <v>5.7484847493469715E-3</v>
      </c>
      <c r="CR290" s="79">
        <v>1.4969429932534695E-2</v>
      </c>
      <c r="CS290" s="79">
        <v>1.7782153561711311E-2</v>
      </c>
      <c r="CT290" s="79">
        <v>3.2275345176458359E-2</v>
      </c>
      <c r="CU290" s="79">
        <v>3.2286845147609711E-2</v>
      </c>
      <c r="CV290" s="79">
        <v>3.0371151864528656E-2</v>
      </c>
      <c r="CW290" s="79">
        <v>6.7937525454908609E-4</v>
      </c>
      <c r="CX290" s="79">
        <v>-1.7729975283145905E-2</v>
      </c>
      <c r="CY290" s="79">
        <v>-2.9100377112627029E-2</v>
      </c>
      <c r="CZ290" s="79">
        <v>-3.4568626433610916E-2</v>
      </c>
      <c r="DA290" s="79">
        <v>-2.6954086497426033E-2</v>
      </c>
      <c r="DB290" s="79">
        <v>-2.6781804859638214E-2</v>
      </c>
      <c r="DC290" s="79">
        <v>-1.7402153462171555E-2</v>
      </c>
      <c r="DD290" s="79">
        <v>-1.3330793939530849E-2</v>
      </c>
      <c r="DE290" s="79">
        <v>-9.5540350303053856E-3</v>
      </c>
      <c r="DF290" s="79">
        <v>-5.3295395337045193E-3</v>
      </c>
      <c r="DG290" s="79">
        <v>-5.8589610271155834E-3</v>
      </c>
      <c r="DH290" s="79">
        <v>9.3839243054389954E-3</v>
      </c>
      <c r="DI290" s="79">
        <v>1.4526219107210636E-2</v>
      </c>
      <c r="DJ290" s="79">
        <v>1.7985111102461815E-2</v>
      </c>
      <c r="DK290" s="79">
        <v>2.1475078538060188E-2</v>
      </c>
      <c r="DL290" s="79">
        <v>1.6305491328239441E-2</v>
      </c>
      <c r="DM290" s="79">
        <v>8.7918341159820557E-3</v>
      </c>
      <c r="DN290" s="79">
        <v>4.2338548228144646E-3</v>
      </c>
      <c r="DO290" s="79">
        <v>9.0074222534894943E-3</v>
      </c>
      <c r="DP290" s="79">
        <v>1.8094705417752266E-2</v>
      </c>
      <c r="DQ290" s="79">
        <v>2.115333080291748E-2</v>
      </c>
      <c r="DR290" s="79">
        <v>3.6143079400062561E-2</v>
      </c>
      <c r="DS290" s="79">
        <v>3.6766160279512405E-2</v>
      </c>
      <c r="DT290" s="79">
        <v>3.4999102354049683E-2</v>
      </c>
      <c r="DU290" s="79">
        <v>5.6238863617181778E-3</v>
      </c>
      <c r="DV290" s="79">
        <v>-1.287536509335041E-2</v>
      </c>
      <c r="DW290" s="79">
        <v>-2.4423575028777122E-2</v>
      </c>
      <c r="DX290" s="79">
        <v>-3.0351221561431885E-2</v>
      </c>
      <c r="DY290" s="79">
        <v>-2.0699536427855492E-2</v>
      </c>
      <c r="DZ290" s="79">
        <v>-2.0477918907999992E-2</v>
      </c>
      <c r="EA290" s="79">
        <v>-1.1945460923016071E-2</v>
      </c>
      <c r="EB290" s="79">
        <v>-7.4189729057252407E-3</v>
      </c>
      <c r="EC290" s="79">
        <v>-3.3311278093606234E-3</v>
      </c>
      <c r="ED290" s="79">
        <v>1.3296121032908559E-3</v>
      </c>
      <c r="EE290" s="79">
        <v>1.3076029717922211E-3</v>
      </c>
      <c r="EF290" s="79">
        <v>1.5951322391629219E-2</v>
      </c>
      <c r="EG290" s="79">
        <v>2.0995881408452988E-2</v>
      </c>
      <c r="EH290" s="79">
        <v>2.3859189823269844E-2</v>
      </c>
      <c r="EI290" s="79">
        <v>2.7055772021412849E-2</v>
      </c>
      <c r="EJ290" s="79">
        <v>2.1637918427586555E-2</v>
      </c>
      <c r="EK290" s="79">
        <v>1.4082198031246662E-2</v>
      </c>
      <c r="EL290" s="79">
        <v>9.6085434779524803E-3</v>
      </c>
      <c r="EM290" s="79">
        <v>1.3712809421122074E-2</v>
      </c>
      <c r="EN290" s="79">
        <v>2.2607110440731049E-2</v>
      </c>
      <c r="EO290" s="79">
        <v>2.6020780205726624E-2</v>
      </c>
      <c r="EP290" s="79">
        <v>4.1727479547262192E-2</v>
      </c>
      <c r="EQ290" s="79">
        <v>4.3233584612607956E-2</v>
      </c>
      <c r="ER290" s="79">
        <v>4.1681133210659027E-2</v>
      </c>
      <c r="ES290" s="79">
        <v>1.2762975879013538E-2</v>
      </c>
      <c r="ET290" s="79">
        <v>-5.8660814538598061E-3</v>
      </c>
      <c r="EU290" s="79">
        <v>-1.7671015113592148E-2</v>
      </c>
      <c r="EV290" s="79">
        <v>-2.4261960759758949E-2</v>
      </c>
      <c r="EW290" s="79">
        <v>50.727443695068359</v>
      </c>
      <c r="EX290" s="79">
        <v>50.055610656738281</v>
      </c>
      <c r="EY290" s="79">
        <v>49.376537322998047</v>
      </c>
      <c r="EZ290" s="79">
        <v>48.774986267089844</v>
      </c>
      <c r="FA290" s="79">
        <v>48.234447479248047</v>
      </c>
      <c r="FB290" s="79">
        <v>47.906349182128906</v>
      </c>
      <c r="FC290" s="79">
        <v>47.823238372802734</v>
      </c>
      <c r="FD290" s="79">
        <v>48.413818359375</v>
      </c>
      <c r="FE290" s="79">
        <v>51.305530548095703</v>
      </c>
      <c r="FF290" s="79">
        <v>53.961357116699219</v>
      </c>
      <c r="FG290" s="79">
        <v>56.178165435791016</v>
      </c>
      <c r="FH290" s="79">
        <v>58.082187652587891</v>
      </c>
      <c r="FI290" s="79">
        <v>59.576519012451172</v>
      </c>
      <c r="FJ290" s="79">
        <v>60.659446716308594</v>
      </c>
      <c r="FK290" s="79">
        <v>61.106723785400391</v>
      </c>
      <c r="FL290" s="79">
        <v>61.037303924560547</v>
      </c>
      <c r="FM290" s="79">
        <v>60.311454772949219</v>
      </c>
      <c r="FN290" s="79">
        <v>59.063323974609375</v>
      </c>
      <c r="FO290" s="79">
        <v>57.125339508056641</v>
      </c>
      <c r="FP290" s="79">
        <v>55.533348083496094</v>
      </c>
      <c r="FQ290" s="79">
        <v>54.373916625976563</v>
      </c>
      <c r="FR290" s="79">
        <v>53.440441131591797</v>
      </c>
      <c r="FS290" s="79">
        <v>52.592544555664063</v>
      </c>
      <c r="FT290" s="79">
        <v>51.542648315429688</v>
      </c>
      <c r="FU290" s="79">
        <v>5.4695475846529007E-3</v>
      </c>
      <c r="FV290" s="79">
        <v>6.3204905018210411E-3</v>
      </c>
      <c r="FW290" s="79">
        <v>5.6205368600785732E-3</v>
      </c>
      <c r="FX290" s="79">
        <v>2913.047607421875</v>
      </c>
      <c r="FY290" s="79">
        <v>1</v>
      </c>
      <c r="FZ290" s="52"/>
      <c r="GA290" s="34"/>
    </row>
    <row r="291" spans="1:183" x14ac:dyDescent="0.25">
      <c r="A291" t="s">
        <v>186</v>
      </c>
      <c r="B291" t="s">
        <v>236</v>
      </c>
      <c r="C291" t="s">
        <v>194</v>
      </c>
      <c r="D291" t="s">
        <v>202</v>
      </c>
      <c r="E291" t="s">
        <v>204</v>
      </c>
      <c r="F291" t="s">
        <v>178</v>
      </c>
      <c r="G291" t="s">
        <v>1</v>
      </c>
      <c r="H291" s="79">
        <v>21270</v>
      </c>
      <c r="I291" s="79">
        <v>0.42092189192771912</v>
      </c>
      <c r="J291" s="79">
        <v>0.36853179335594177</v>
      </c>
      <c r="K291" s="79">
        <v>0.34226474165916443</v>
      </c>
      <c r="L291" s="79">
        <v>0.33524700999259949</v>
      </c>
      <c r="M291" s="79">
        <v>0.3382192850112915</v>
      </c>
      <c r="N291" s="79">
        <v>0.36675325036048889</v>
      </c>
      <c r="O291" s="79">
        <v>0.44754645228385925</v>
      </c>
      <c r="P291" s="79">
        <v>0.53949218988418579</v>
      </c>
      <c r="Q291" s="79">
        <v>0.48772305250167847</v>
      </c>
      <c r="R291" s="79">
        <v>0.44751113653182983</v>
      </c>
      <c r="S291" s="79">
        <v>0.42198571562767029</v>
      </c>
      <c r="T291" s="79">
        <v>0.40550592541694641</v>
      </c>
      <c r="U291" s="79">
        <v>0.39913481473922729</v>
      </c>
      <c r="V291" s="79">
        <v>0.38307169079780579</v>
      </c>
      <c r="W291" s="79">
        <v>0.37012046575546265</v>
      </c>
      <c r="X291" s="79">
        <v>0.37344959378242493</v>
      </c>
      <c r="Y291" s="79">
        <v>0.39762789011001587</v>
      </c>
      <c r="Z291" s="79">
        <v>0.46303334832191467</v>
      </c>
      <c r="AA291" s="79">
        <v>0.56989717483520508</v>
      </c>
      <c r="AB291" s="79">
        <v>0.65931618213653564</v>
      </c>
      <c r="AC291" s="79">
        <v>0.7000504732131958</v>
      </c>
      <c r="AD291" s="79">
        <v>0.67515945434570313</v>
      </c>
      <c r="AE291" s="79">
        <v>0.60565513372421265</v>
      </c>
      <c r="AF291" s="79">
        <v>0.50424820184707642</v>
      </c>
      <c r="AG291" s="79">
        <v>-4.6504691243171692E-2</v>
      </c>
      <c r="AH291" s="79">
        <v>-4.2170464992523193E-2</v>
      </c>
      <c r="AI291" s="79">
        <v>-3.5747993737459183E-2</v>
      </c>
      <c r="AJ291" s="79">
        <v>-2.7787869796156883E-2</v>
      </c>
      <c r="AK291" s="79">
        <v>-2.6098951697349548E-2</v>
      </c>
      <c r="AL291" s="79">
        <v>-2.5322014465928078E-2</v>
      </c>
      <c r="AM291" s="79">
        <v>-2.9603593051433563E-2</v>
      </c>
      <c r="AN291" s="79">
        <v>-1.5644941478967667E-2</v>
      </c>
      <c r="AO291" s="79">
        <v>-1.362773310393095E-2</v>
      </c>
      <c r="AP291" s="79">
        <v>-1.0290207341313362E-2</v>
      </c>
      <c r="AQ291" s="79">
        <v>-3.6159523297101259E-3</v>
      </c>
      <c r="AR291" s="79">
        <v>-2.8517080936580896E-3</v>
      </c>
      <c r="AS291" s="79">
        <v>-6.9139795377850533E-3</v>
      </c>
      <c r="AT291" s="79">
        <v>-5.3046238608658314E-3</v>
      </c>
      <c r="AU291" s="79">
        <v>-3.6753749009221792E-3</v>
      </c>
      <c r="AV291" s="79">
        <v>5.9311874210834503E-3</v>
      </c>
      <c r="AW291" s="79">
        <v>7.3735984042286873E-3</v>
      </c>
      <c r="AX291" s="79">
        <v>1.2578219175338745E-2</v>
      </c>
      <c r="AY291" s="79">
        <v>1.1288155801594257E-2</v>
      </c>
      <c r="AZ291" s="79">
        <v>7.6770340092480183E-3</v>
      </c>
      <c r="BA291" s="79">
        <v>-1.5404479578137398E-2</v>
      </c>
      <c r="BB291" s="79">
        <v>-3.6303088068962097E-2</v>
      </c>
      <c r="BC291" s="79">
        <v>-4.8792865127325058E-2</v>
      </c>
      <c r="BD291" s="79">
        <v>-5.0907593220472336E-2</v>
      </c>
      <c r="BE291" s="79">
        <v>-4.0700100362300873E-2</v>
      </c>
      <c r="BF291" s="79">
        <v>-3.6936499178409576E-2</v>
      </c>
      <c r="BG291" s="79">
        <v>-3.1151695176959038E-2</v>
      </c>
      <c r="BH291" s="79">
        <v>-2.3377597332000732E-2</v>
      </c>
      <c r="BI291" s="79">
        <v>-2.1731359884142876E-2</v>
      </c>
      <c r="BJ291" s="79">
        <v>-2.1016858518123627E-2</v>
      </c>
      <c r="BK291" s="79">
        <v>-2.4526357650756836E-2</v>
      </c>
      <c r="BL291" s="79">
        <v>-1.0285086929798126E-2</v>
      </c>
      <c r="BM291" s="79">
        <v>-8.4426570683717728E-3</v>
      </c>
      <c r="BN291" s="79">
        <v>-5.4412451572716236E-3</v>
      </c>
      <c r="BO291" s="79">
        <v>1.0228593600913882E-3</v>
      </c>
      <c r="BP291" s="79">
        <v>1.4283015625551343E-3</v>
      </c>
      <c r="BQ291" s="79">
        <v>-2.7171953115612268E-3</v>
      </c>
      <c r="BR291" s="79">
        <v>-1.2811406049877405E-3</v>
      </c>
      <c r="BS291" s="79">
        <v>1.4340171765070409E-4</v>
      </c>
      <c r="BT291" s="79">
        <v>9.5438510179519653E-3</v>
      </c>
      <c r="BU291" s="79">
        <v>1.124859880656004E-2</v>
      </c>
      <c r="BV291" s="79">
        <v>1.6752226278185844E-2</v>
      </c>
      <c r="BW291" s="79">
        <v>1.6036402434110641E-2</v>
      </c>
      <c r="BX291" s="79">
        <v>1.2829766608774662E-2</v>
      </c>
      <c r="BY291" s="79">
        <v>-9.6024256199598312E-3</v>
      </c>
      <c r="BZ291" s="79">
        <v>-3.0334161594510078E-2</v>
      </c>
      <c r="CA291" s="79">
        <v>-4.2934667319059372E-2</v>
      </c>
      <c r="CB291" s="79">
        <v>-4.5329276472330093E-2</v>
      </c>
      <c r="CC291" s="79">
        <v>-3.6679856479167938E-2</v>
      </c>
      <c r="CD291" s="79">
        <v>-3.3311471343040466E-2</v>
      </c>
      <c r="CE291" s="79">
        <v>-2.7968315407633781E-2</v>
      </c>
      <c r="CF291" s="79">
        <v>-2.0323054865002632E-2</v>
      </c>
      <c r="CG291" s="79">
        <v>-1.8706375733017921E-2</v>
      </c>
      <c r="CH291" s="79">
        <v>-1.8035119399428368E-2</v>
      </c>
      <c r="CI291" s="79">
        <v>-2.1009881049394608E-2</v>
      </c>
      <c r="CJ291" s="79">
        <v>-6.5728672780096531E-3</v>
      </c>
      <c r="CK291" s="79">
        <v>-4.8514902591705322E-3</v>
      </c>
      <c r="CL291" s="79">
        <v>-2.0828691776841879E-3</v>
      </c>
      <c r="CM291" s="79">
        <v>4.2356862686574459E-3</v>
      </c>
      <c r="CN291" s="79">
        <v>4.3926229700446129E-3</v>
      </c>
      <c r="CO291" s="79">
        <v>1.8948485376313329E-4</v>
      </c>
      <c r="CP291" s="79">
        <v>1.5055114636197686E-3</v>
      </c>
      <c r="CQ291" s="79">
        <v>2.7882750146090984E-3</v>
      </c>
      <c r="CR291" s="79">
        <v>1.2045971117913723E-2</v>
      </c>
      <c r="CS291" s="79">
        <v>1.3932411558926105E-2</v>
      </c>
      <c r="CT291" s="79">
        <v>1.9643129780888557E-2</v>
      </c>
      <c r="CU291" s="79">
        <v>1.9325021654367447E-2</v>
      </c>
      <c r="CV291" s="79">
        <v>1.6398534178733826E-2</v>
      </c>
      <c r="CW291" s="79">
        <v>-5.5839410051703453E-3</v>
      </c>
      <c r="CX291" s="79">
        <v>-2.6200102642178535E-2</v>
      </c>
      <c r="CY291" s="79">
        <v>-3.8877293467521667E-2</v>
      </c>
      <c r="CZ291" s="79">
        <v>-4.1465755552053452E-2</v>
      </c>
      <c r="DA291" s="79">
        <v>-3.2659612596035004E-2</v>
      </c>
      <c r="DB291" s="79">
        <v>-2.9686445370316505E-2</v>
      </c>
      <c r="DC291" s="79">
        <v>-2.4784935638308525E-2</v>
      </c>
      <c r="DD291" s="79">
        <v>-1.7268514260649681E-2</v>
      </c>
      <c r="DE291" s="79">
        <v>-1.5681395307183266E-2</v>
      </c>
      <c r="DF291" s="79">
        <v>-1.5053381212055683E-2</v>
      </c>
      <c r="DG291" s="79">
        <v>-1.7493404448032379E-2</v>
      </c>
      <c r="DH291" s="79">
        <v>-2.8606473933905363E-3</v>
      </c>
      <c r="DI291" s="79">
        <v>-1.2603228678926826E-3</v>
      </c>
      <c r="DJ291" s="79">
        <v>1.2755070347338915E-3</v>
      </c>
      <c r="DK291" s="79">
        <v>7.4485135264694691E-3</v>
      </c>
      <c r="DL291" s="79">
        <v>7.3569449596107006E-3</v>
      </c>
      <c r="DM291" s="79">
        <v>3.0961649026721716E-3</v>
      </c>
      <c r="DN291" s="79">
        <v>4.2921635322272778E-3</v>
      </c>
      <c r="DO291" s="79">
        <v>5.4331482388079166E-3</v>
      </c>
      <c r="DP291" s="79">
        <v>1.4548091217875481E-2</v>
      </c>
      <c r="DQ291" s="79">
        <v>1.6616225242614746E-2</v>
      </c>
      <c r="DR291" s="79">
        <v>2.253403514623642E-2</v>
      </c>
      <c r="DS291" s="79">
        <v>2.2613639011979103E-2</v>
      </c>
      <c r="DT291" s="79">
        <v>1.9967300817370415E-2</v>
      </c>
      <c r="DU291" s="79">
        <v>-1.5654555754736066E-3</v>
      </c>
      <c r="DV291" s="79">
        <v>-2.2066041827201843E-2</v>
      </c>
      <c r="DW291" s="79">
        <v>-3.4819919615983963E-2</v>
      </c>
      <c r="DX291" s="79">
        <v>-3.7602227181196213E-2</v>
      </c>
      <c r="DY291" s="79">
        <v>-2.6855019852519035E-2</v>
      </c>
      <c r="DZ291" s="79">
        <v>-2.4452479556202888E-2</v>
      </c>
      <c r="EA291" s="79">
        <v>-2.0188635215163231E-2</v>
      </c>
      <c r="EB291" s="79">
        <v>-1.2858242727816105E-2</v>
      </c>
      <c r="EC291" s="79">
        <v>-1.1313801631331444E-2</v>
      </c>
      <c r="ED291" s="79">
        <v>-1.0748224332928658E-2</v>
      </c>
      <c r="EE291" s="79">
        <v>-1.2416169978678226E-2</v>
      </c>
      <c r="EF291" s="79">
        <v>2.4992090184241533E-3</v>
      </c>
      <c r="EG291" s="79">
        <v>3.9247525855898857E-3</v>
      </c>
      <c r="EH291" s="79">
        <v>6.1244689859449863E-3</v>
      </c>
      <c r="EI291" s="79">
        <v>1.2087324634194374E-2</v>
      </c>
      <c r="EJ291" s="79">
        <v>1.1636954732239246E-2</v>
      </c>
      <c r="EK291" s="79">
        <v>7.292949128895998E-3</v>
      </c>
      <c r="EL291" s="79">
        <v>8.3156460896134377E-3</v>
      </c>
      <c r="EM291" s="79">
        <v>9.2519251629710197E-3</v>
      </c>
      <c r="EN291" s="79">
        <v>1.8160754814743996E-2</v>
      </c>
      <c r="EO291" s="79">
        <v>2.0491225644946098E-2</v>
      </c>
      <c r="EP291" s="79">
        <v>2.6708042249083519E-2</v>
      </c>
      <c r="EQ291" s="79">
        <v>2.7361886575818062E-2</v>
      </c>
      <c r="ER291" s="79">
        <v>2.512003481388092E-2</v>
      </c>
      <c r="ES291" s="79">
        <v>4.2365984991192818E-3</v>
      </c>
      <c r="ET291" s="79">
        <v>-1.6097113490104675E-2</v>
      </c>
      <c r="EU291" s="79">
        <v>-2.8961719945073128E-2</v>
      </c>
      <c r="EV291" s="79">
        <v>-3.2023914158344269E-2</v>
      </c>
      <c r="EW291" s="79">
        <v>51.570011138916016</v>
      </c>
      <c r="EX291" s="79">
        <v>50.868919372558594</v>
      </c>
      <c r="EY291" s="79">
        <v>50.220310211181641</v>
      </c>
      <c r="EZ291" s="79">
        <v>49.658660888671875</v>
      </c>
      <c r="FA291" s="79">
        <v>49.163745880126953</v>
      </c>
      <c r="FB291" s="79">
        <v>48.999946594238281</v>
      </c>
      <c r="FC291" s="79">
        <v>48.980262756347656</v>
      </c>
      <c r="FD291" s="79">
        <v>49.592212677001953</v>
      </c>
      <c r="FE291" s="79">
        <v>52.554168701171875</v>
      </c>
      <c r="FF291" s="79">
        <v>54.882858276367188</v>
      </c>
      <c r="FG291" s="79">
        <v>56.831401824951172</v>
      </c>
      <c r="FH291" s="79">
        <v>58.538173675537109</v>
      </c>
      <c r="FI291" s="79">
        <v>59.948165893554688</v>
      </c>
      <c r="FJ291" s="79">
        <v>61.095985412597656</v>
      </c>
      <c r="FK291" s="79">
        <v>61.64959716796875</v>
      </c>
      <c r="FL291" s="79">
        <v>61.440544128417969</v>
      </c>
      <c r="FM291" s="79">
        <v>60.616161346435547</v>
      </c>
      <c r="FN291" s="79">
        <v>59.30316162109375</v>
      </c>
      <c r="FO291" s="79">
        <v>57.313804626464844</v>
      </c>
      <c r="FP291" s="79">
        <v>55.901309967041016</v>
      </c>
      <c r="FQ291" s="79">
        <v>54.934921264648438</v>
      </c>
      <c r="FR291" s="79">
        <v>54.158699035644531</v>
      </c>
      <c r="FS291" s="79">
        <v>53.377346038818359</v>
      </c>
      <c r="FT291" s="79">
        <v>52.36016845703125</v>
      </c>
      <c r="FU291" s="79">
        <v>4.1526644490659237E-3</v>
      </c>
      <c r="FV291" s="79">
        <v>4.6613449230790138E-3</v>
      </c>
      <c r="FW291" s="79">
        <v>4.3631475418806076E-3</v>
      </c>
      <c r="FX291" s="79">
        <v>2313.47607421875</v>
      </c>
      <c r="FY291" s="79">
        <v>1</v>
      </c>
      <c r="FZ291" s="52"/>
      <c r="GA291" s="34"/>
    </row>
    <row r="292" spans="1:183" x14ac:dyDescent="0.25">
      <c r="A292" t="s">
        <v>186</v>
      </c>
      <c r="B292" t="s">
        <v>236</v>
      </c>
      <c r="C292" t="s">
        <v>194</v>
      </c>
      <c r="D292" t="s">
        <v>202</v>
      </c>
      <c r="E292" t="s">
        <v>204</v>
      </c>
      <c r="F292" t="s">
        <v>179</v>
      </c>
      <c r="G292" t="s">
        <v>1</v>
      </c>
      <c r="H292" s="79">
        <v>957</v>
      </c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E292" s="79"/>
      <c r="BF292" s="79"/>
      <c r="BG292" s="79"/>
      <c r="BH292" s="79"/>
      <c r="BI292" s="79"/>
      <c r="BJ292" s="79"/>
      <c r="BK292" s="79"/>
      <c r="BL292" s="79"/>
      <c r="BM292" s="79"/>
      <c r="BN292" s="79"/>
      <c r="BO292" s="79"/>
      <c r="BP292" s="79"/>
      <c r="BQ292" s="79"/>
      <c r="BR292" s="79"/>
      <c r="BS292" s="79"/>
      <c r="BT292" s="79"/>
      <c r="BU292" s="79"/>
      <c r="BV292" s="79"/>
      <c r="BW292" s="79"/>
      <c r="BX292" s="79"/>
      <c r="BY292" s="79"/>
      <c r="BZ292" s="79"/>
      <c r="CA292" s="79"/>
      <c r="CB292" s="79"/>
      <c r="CC292" s="79"/>
      <c r="CD292" s="79"/>
      <c r="CE292" s="79"/>
      <c r="CF292" s="79"/>
      <c r="CG292" s="79"/>
      <c r="CH292" s="79"/>
      <c r="CI292" s="79"/>
      <c r="CJ292" s="79"/>
      <c r="CK292" s="79"/>
      <c r="CL292" s="79"/>
      <c r="CM292" s="79"/>
      <c r="CN292" s="79"/>
      <c r="CO292" s="79"/>
      <c r="CP292" s="79"/>
      <c r="CQ292" s="79"/>
      <c r="CR292" s="79"/>
      <c r="CS292" s="79"/>
      <c r="CT292" s="79"/>
      <c r="CU292" s="79"/>
      <c r="CV292" s="79"/>
      <c r="CW292" s="79"/>
      <c r="CX292" s="79"/>
      <c r="CY292" s="79"/>
      <c r="CZ292" s="79"/>
      <c r="DA292" s="79"/>
      <c r="DB292" s="79"/>
      <c r="DC292" s="79"/>
      <c r="DD292" s="79"/>
      <c r="DE292" s="79"/>
      <c r="DF292" s="79"/>
      <c r="DG292" s="79"/>
      <c r="DH292" s="79"/>
      <c r="DI292" s="79"/>
      <c r="DJ292" s="79"/>
      <c r="DK292" s="79"/>
      <c r="DL292" s="79"/>
      <c r="DM292" s="79"/>
      <c r="DN292" s="79"/>
      <c r="DO292" s="79"/>
      <c r="DP292" s="79"/>
      <c r="DQ292" s="79"/>
      <c r="DR292" s="79"/>
      <c r="DS292" s="79"/>
      <c r="DT292" s="79"/>
      <c r="DU292" s="79"/>
      <c r="DV292" s="79"/>
      <c r="DW292" s="79"/>
      <c r="DX292" s="79"/>
      <c r="DY292" s="79"/>
      <c r="DZ292" s="79"/>
      <c r="EA292" s="79"/>
      <c r="EB292" s="79"/>
      <c r="EC292" s="79"/>
      <c r="ED292" s="79"/>
      <c r="EE292" s="79"/>
      <c r="EF292" s="79"/>
      <c r="EG292" s="79"/>
      <c r="EH292" s="79"/>
      <c r="EI292" s="79"/>
      <c r="EJ292" s="79"/>
      <c r="EK292" s="79"/>
      <c r="EL292" s="79"/>
      <c r="EM292" s="79"/>
      <c r="EN292" s="79"/>
      <c r="EO292" s="79"/>
      <c r="EP292" s="79"/>
      <c r="EQ292" s="79"/>
      <c r="ER292" s="79"/>
      <c r="ES292" s="79"/>
      <c r="ET292" s="79"/>
      <c r="EU292" s="79"/>
      <c r="EV292" s="79"/>
      <c r="EW292" s="79"/>
      <c r="EX292" s="79"/>
      <c r="EY292" s="79"/>
      <c r="EZ292" s="79"/>
      <c r="FA292" s="79"/>
      <c r="FB292" s="79"/>
      <c r="FC292" s="79"/>
      <c r="FD292" s="79"/>
      <c r="FE292" s="79"/>
      <c r="FF292" s="79"/>
      <c r="FG292" s="79"/>
      <c r="FH292" s="79"/>
      <c r="FI292" s="79"/>
      <c r="FJ292" s="79"/>
      <c r="FK292" s="79"/>
      <c r="FL292" s="79"/>
      <c r="FM292" s="79"/>
      <c r="FN292" s="79"/>
      <c r="FO292" s="79"/>
      <c r="FP292" s="79"/>
      <c r="FQ292" s="79"/>
      <c r="FR292" s="79"/>
      <c r="FS292" s="79"/>
      <c r="FT292" s="79"/>
      <c r="FU292" s="79"/>
      <c r="FV292" s="79"/>
      <c r="FW292" s="79"/>
      <c r="FX292" s="79">
        <v>35.095237731933594</v>
      </c>
      <c r="FY292" s="79">
        <v>0</v>
      </c>
      <c r="FZ292" s="52"/>
      <c r="GA292" s="34"/>
    </row>
    <row r="293" spans="1:183" x14ac:dyDescent="0.25">
      <c r="A293" t="s">
        <v>186</v>
      </c>
      <c r="B293" t="s">
        <v>236</v>
      </c>
      <c r="C293" t="s">
        <v>194</v>
      </c>
      <c r="D293" t="s">
        <v>202</v>
      </c>
      <c r="E293" t="s">
        <v>204</v>
      </c>
      <c r="F293" t="s">
        <v>180</v>
      </c>
      <c r="G293" t="s">
        <v>1</v>
      </c>
      <c r="H293" s="79">
        <v>518</v>
      </c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E293" s="79"/>
      <c r="BF293" s="79"/>
      <c r="BG293" s="79"/>
      <c r="BH293" s="79"/>
      <c r="BI293" s="79"/>
      <c r="BJ293" s="79"/>
      <c r="BK293" s="79"/>
      <c r="BL293" s="79"/>
      <c r="BM293" s="79"/>
      <c r="BN293" s="79"/>
      <c r="BO293" s="79"/>
      <c r="BP293" s="79"/>
      <c r="BQ293" s="79"/>
      <c r="BR293" s="79"/>
      <c r="BS293" s="79"/>
      <c r="BT293" s="79"/>
      <c r="BU293" s="79"/>
      <c r="BV293" s="79"/>
      <c r="BW293" s="79"/>
      <c r="BX293" s="79"/>
      <c r="BY293" s="79"/>
      <c r="BZ293" s="79"/>
      <c r="CA293" s="79"/>
      <c r="CB293" s="79"/>
      <c r="CC293" s="79"/>
      <c r="CD293" s="79"/>
      <c r="CE293" s="79"/>
      <c r="CF293" s="79"/>
      <c r="CG293" s="79"/>
      <c r="CH293" s="79"/>
      <c r="CI293" s="79"/>
      <c r="CJ293" s="79"/>
      <c r="CK293" s="79"/>
      <c r="CL293" s="79"/>
      <c r="CM293" s="79"/>
      <c r="CN293" s="79"/>
      <c r="CO293" s="79"/>
      <c r="CP293" s="79"/>
      <c r="CQ293" s="79"/>
      <c r="CR293" s="79"/>
      <c r="CS293" s="79"/>
      <c r="CT293" s="79"/>
      <c r="CU293" s="79"/>
      <c r="CV293" s="79"/>
      <c r="CW293" s="79"/>
      <c r="CX293" s="79"/>
      <c r="CY293" s="79"/>
      <c r="CZ293" s="79"/>
      <c r="DA293" s="79"/>
      <c r="DB293" s="79"/>
      <c r="DC293" s="79"/>
      <c r="DD293" s="79"/>
      <c r="DE293" s="79"/>
      <c r="DF293" s="79"/>
      <c r="DG293" s="79"/>
      <c r="DH293" s="79"/>
      <c r="DI293" s="79"/>
      <c r="DJ293" s="79"/>
      <c r="DK293" s="79"/>
      <c r="DL293" s="79"/>
      <c r="DM293" s="79"/>
      <c r="DN293" s="79"/>
      <c r="DO293" s="79"/>
      <c r="DP293" s="79"/>
      <c r="DQ293" s="79"/>
      <c r="DR293" s="79"/>
      <c r="DS293" s="79"/>
      <c r="DT293" s="79"/>
      <c r="DU293" s="79"/>
      <c r="DV293" s="79"/>
      <c r="DW293" s="79"/>
      <c r="DX293" s="79"/>
      <c r="DY293" s="79"/>
      <c r="DZ293" s="79"/>
      <c r="EA293" s="79"/>
      <c r="EB293" s="79"/>
      <c r="EC293" s="79"/>
      <c r="ED293" s="79"/>
      <c r="EE293" s="79"/>
      <c r="EF293" s="79"/>
      <c r="EG293" s="79"/>
      <c r="EH293" s="79"/>
      <c r="EI293" s="79"/>
      <c r="EJ293" s="79"/>
      <c r="EK293" s="79"/>
      <c r="EL293" s="79"/>
      <c r="EM293" s="79"/>
      <c r="EN293" s="79"/>
      <c r="EO293" s="79"/>
      <c r="EP293" s="79"/>
      <c r="EQ293" s="79"/>
      <c r="ER293" s="79"/>
      <c r="ES293" s="79"/>
      <c r="ET293" s="79"/>
      <c r="EU293" s="79"/>
      <c r="EV293" s="79"/>
      <c r="EW293" s="79"/>
      <c r="EX293" s="79"/>
      <c r="EY293" s="79"/>
      <c r="EZ293" s="79"/>
      <c r="FA293" s="79"/>
      <c r="FB293" s="79"/>
      <c r="FC293" s="79"/>
      <c r="FD293" s="79"/>
      <c r="FE293" s="79"/>
      <c r="FF293" s="79"/>
      <c r="FG293" s="79"/>
      <c r="FH293" s="79"/>
      <c r="FI293" s="79"/>
      <c r="FJ293" s="79"/>
      <c r="FK293" s="79"/>
      <c r="FL293" s="79"/>
      <c r="FM293" s="79"/>
      <c r="FN293" s="79"/>
      <c r="FO293" s="79"/>
      <c r="FP293" s="79"/>
      <c r="FQ293" s="79"/>
      <c r="FR293" s="79"/>
      <c r="FS293" s="79"/>
      <c r="FT293" s="79"/>
      <c r="FU293" s="79"/>
      <c r="FV293" s="79"/>
      <c r="FW293" s="79"/>
      <c r="FX293" s="79">
        <v>68</v>
      </c>
      <c r="FY293" s="79">
        <v>0</v>
      </c>
      <c r="FZ293" s="52"/>
      <c r="GA293" s="34"/>
    </row>
    <row r="294" spans="1:183" x14ac:dyDescent="0.25">
      <c r="A294" t="s">
        <v>186</v>
      </c>
      <c r="B294" t="s">
        <v>236</v>
      </c>
      <c r="C294" t="s">
        <v>194</v>
      </c>
      <c r="D294" t="s">
        <v>202</v>
      </c>
      <c r="E294" t="s">
        <v>204</v>
      </c>
      <c r="F294" t="s">
        <v>181</v>
      </c>
      <c r="G294" t="s">
        <v>1</v>
      </c>
      <c r="H294" s="79">
        <v>220</v>
      </c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E294" s="79"/>
      <c r="BF294" s="79"/>
      <c r="BG294" s="79"/>
      <c r="BH294" s="79"/>
      <c r="BI294" s="79"/>
      <c r="BJ294" s="79"/>
      <c r="BK294" s="79"/>
      <c r="BL294" s="79"/>
      <c r="BM294" s="79"/>
      <c r="BN294" s="79"/>
      <c r="BO294" s="79"/>
      <c r="BP294" s="79"/>
      <c r="BQ294" s="79"/>
      <c r="BR294" s="79"/>
      <c r="BS294" s="79"/>
      <c r="BT294" s="79"/>
      <c r="BU294" s="79"/>
      <c r="BV294" s="79"/>
      <c r="BW294" s="79"/>
      <c r="BX294" s="79"/>
      <c r="BY294" s="79"/>
      <c r="BZ294" s="79"/>
      <c r="CA294" s="79"/>
      <c r="CB294" s="79"/>
      <c r="CC294" s="79"/>
      <c r="CD294" s="79"/>
      <c r="CE294" s="79"/>
      <c r="CF294" s="79"/>
      <c r="CG294" s="79"/>
      <c r="CH294" s="79"/>
      <c r="CI294" s="79"/>
      <c r="CJ294" s="79"/>
      <c r="CK294" s="79"/>
      <c r="CL294" s="79"/>
      <c r="CM294" s="79"/>
      <c r="CN294" s="79"/>
      <c r="CO294" s="79"/>
      <c r="CP294" s="79"/>
      <c r="CQ294" s="79"/>
      <c r="CR294" s="79"/>
      <c r="CS294" s="79"/>
      <c r="CT294" s="79"/>
      <c r="CU294" s="79"/>
      <c r="CV294" s="79"/>
      <c r="CW294" s="79"/>
      <c r="CX294" s="79"/>
      <c r="CY294" s="79"/>
      <c r="CZ294" s="79"/>
      <c r="DA294" s="79"/>
      <c r="DB294" s="79"/>
      <c r="DC294" s="79"/>
      <c r="DD294" s="79"/>
      <c r="DE294" s="79"/>
      <c r="DF294" s="79"/>
      <c r="DG294" s="79"/>
      <c r="DH294" s="79"/>
      <c r="DI294" s="79"/>
      <c r="DJ294" s="79"/>
      <c r="DK294" s="79"/>
      <c r="DL294" s="79"/>
      <c r="DM294" s="79"/>
      <c r="DN294" s="79"/>
      <c r="DO294" s="79"/>
      <c r="DP294" s="79"/>
      <c r="DQ294" s="79"/>
      <c r="DR294" s="79"/>
      <c r="DS294" s="79"/>
      <c r="DT294" s="79"/>
      <c r="DU294" s="79"/>
      <c r="DV294" s="79"/>
      <c r="DW294" s="79"/>
      <c r="DX294" s="79"/>
      <c r="DY294" s="79"/>
      <c r="DZ294" s="79"/>
      <c r="EA294" s="79"/>
      <c r="EB294" s="79"/>
      <c r="EC294" s="79"/>
      <c r="ED294" s="79"/>
      <c r="EE294" s="79"/>
      <c r="EF294" s="79"/>
      <c r="EG294" s="79"/>
      <c r="EH294" s="79"/>
      <c r="EI294" s="79"/>
      <c r="EJ294" s="79"/>
      <c r="EK294" s="79"/>
      <c r="EL294" s="79"/>
      <c r="EM294" s="79"/>
      <c r="EN294" s="79"/>
      <c r="EO294" s="79"/>
      <c r="EP294" s="79"/>
      <c r="EQ294" s="79"/>
      <c r="ER294" s="79"/>
      <c r="ES294" s="79"/>
      <c r="ET294" s="79"/>
      <c r="EU294" s="79"/>
      <c r="EV294" s="79"/>
      <c r="EW294" s="79"/>
      <c r="EX294" s="79"/>
      <c r="EY294" s="79"/>
      <c r="EZ294" s="79"/>
      <c r="FA294" s="79"/>
      <c r="FB294" s="79"/>
      <c r="FC294" s="79"/>
      <c r="FD294" s="79"/>
      <c r="FE294" s="79"/>
      <c r="FF294" s="79"/>
      <c r="FG294" s="79"/>
      <c r="FH294" s="79"/>
      <c r="FI294" s="79"/>
      <c r="FJ294" s="79"/>
      <c r="FK294" s="79"/>
      <c r="FL294" s="79"/>
      <c r="FM294" s="79"/>
      <c r="FN294" s="79"/>
      <c r="FO294" s="79"/>
      <c r="FP294" s="79"/>
      <c r="FQ294" s="79"/>
      <c r="FR294" s="79"/>
      <c r="FS294" s="79"/>
      <c r="FT294" s="79"/>
      <c r="FU294" s="79"/>
      <c r="FV294" s="79"/>
      <c r="FW294" s="79"/>
      <c r="FX294" s="79">
        <v>7.8571429252624512</v>
      </c>
      <c r="FY294" s="79">
        <v>0</v>
      </c>
      <c r="FZ294" s="52"/>
      <c r="GA294" s="34"/>
    </row>
    <row r="295" spans="1:183" x14ac:dyDescent="0.25">
      <c r="A295" t="s">
        <v>186</v>
      </c>
      <c r="B295" t="s">
        <v>236</v>
      </c>
      <c r="C295" t="s">
        <v>194</v>
      </c>
      <c r="D295" t="s">
        <v>202</v>
      </c>
      <c r="E295" t="s">
        <v>204</v>
      </c>
      <c r="F295" t="s">
        <v>182</v>
      </c>
      <c r="G295" t="s">
        <v>1</v>
      </c>
      <c r="H295" s="79">
        <v>2451</v>
      </c>
      <c r="I295" s="79">
        <v>0.47481414675712585</v>
      </c>
      <c r="J295" s="79">
        <v>0.42719197273254395</v>
      </c>
      <c r="K295" s="79">
        <v>0.40372246503829956</v>
      </c>
      <c r="L295" s="79">
        <v>0.40192827582359314</v>
      </c>
      <c r="M295" s="79">
        <v>0.43402200937271118</v>
      </c>
      <c r="N295" s="79">
        <v>0.51972305774688721</v>
      </c>
      <c r="O295" s="79">
        <v>0.61507606506347656</v>
      </c>
      <c r="P295" s="79">
        <v>0.70204848051071167</v>
      </c>
      <c r="Q295" s="79">
        <v>0.6565699577331543</v>
      </c>
      <c r="R295" s="79">
        <v>0.64342516660690308</v>
      </c>
      <c r="S295" s="79">
        <v>0.61342865228652954</v>
      </c>
      <c r="T295" s="79">
        <v>0.58620905876159668</v>
      </c>
      <c r="U295" s="79">
        <v>0.57652026414871216</v>
      </c>
      <c r="V295" s="79">
        <v>0.53739672899246216</v>
      </c>
      <c r="W295" s="79">
        <v>0.53138279914855957</v>
      </c>
      <c r="X295" s="79">
        <v>0.52191108465194702</v>
      </c>
      <c r="Y295" s="79">
        <v>0.56637853384017944</v>
      </c>
      <c r="Z295" s="79">
        <v>0.64239406585693359</v>
      </c>
      <c r="AA295" s="79">
        <v>0.73139619827270508</v>
      </c>
      <c r="AB295" s="79">
        <v>0.82335633039474487</v>
      </c>
      <c r="AC295" s="79">
        <v>0.82931506633758545</v>
      </c>
      <c r="AD295" s="79">
        <v>0.78167146444320679</v>
      </c>
      <c r="AE295" s="79">
        <v>0.67624807357788086</v>
      </c>
      <c r="AF295" s="79">
        <v>0.57211410999298096</v>
      </c>
      <c r="AG295" s="79">
        <v>-7.4892014265060425E-2</v>
      </c>
      <c r="AH295" s="79">
        <v>-7.2055749595165253E-2</v>
      </c>
      <c r="AI295" s="79">
        <v>-4.8826988786458969E-2</v>
      </c>
      <c r="AJ295" s="79">
        <v>-2.882382832467556E-2</v>
      </c>
      <c r="AK295" s="79">
        <v>-2.0039359107613564E-2</v>
      </c>
      <c r="AL295" s="79">
        <v>-6.8806768395006657E-3</v>
      </c>
      <c r="AM295" s="79">
        <v>-1.8744578585028648E-2</v>
      </c>
      <c r="AN295" s="79">
        <v>-4.2226187884807587E-2</v>
      </c>
      <c r="AO295" s="79">
        <v>-3.7753008306026459E-2</v>
      </c>
      <c r="AP295" s="79">
        <v>-1.9461916759610176E-2</v>
      </c>
      <c r="AQ295" s="79">
        <v>-2.8984704986214638E-2</v>
      </c>
      <c r="AR295" s="79">
        <v>-2.6522869244217873E-2</v>
      </c>
      <c r="AS295" s="79">
        <v>-2.2384501993656158E-2</v>
      </c>
      <c r="AT295" s="79">
        <v>-4.3120734393596649E-2</v>
      </c>
      <c r="AU295" s="79">
        <v>-2.4178626015782356E-2</v>
      </c>
      <c r="AV295" s="79">
        <v>-2.1573448553681374E-2</v>
      </c>
      <c r="AW295" s="79">
        <v>-8.9951278641819954E-3</v>
      </c>
      <c r="AX295" s="79">
        <v>1.3603782281279564E-3</v>
      </c>
      <c r="AY295" s="79">
        <v>7.5511862523853779E-3</v>
      </c>
      <c r="AZ295" s="79">
        <v>1.4317584224045277E-2</v>
      </c>
      <c r="BA295" s="79">
        <v>-4.3687812983989716E-2</v>
      </c>
      <c r="BB295" s="79">
        <v>-3.6596577614545822E-2</v>
      </c>
      <c r="BC295" s="79">
        <v>-3.1506814062595367E-2</v>
      </c>
      <c r="BD295" s="79">
        <v>-4.509870707988739E-2</v>
      </c>
      <c r="BE295" s="79">
        <v>-5.2372261881828308E-2</v>
      </c>
      <c r="BF295" s="79">
        <v>-5.086667463183403E-2</v>
      </c>
      <c r="BG295" s="79">
        <v>-2.9945841059088707E-2</v>
      </c>
      <c r="BH295" s="79">
        <v>-1.290292851626873E-2</v>
      </c>
      <c r="BI295" s="79">
        <v>-3.428909694775939E-3</v>
      </c>
      <c r="BJ295" s="79">
        <v>1.0385431349277496E-2</v>
      </c>
      <c r="BK295" s="79">
        <v>1.1649949010461569E-3</v>
      </c>
      <c r="BL295" s="79">
        <v>-1.8432276323437691E-2</v>
      </c>
      <c r="BM295" s="79">
        <v>-1.5965944156050682E-2</v>
      </c>
      <c r="BN295" s="79">
        <v>8.382280939258635E-4</v>
      </c>
      <c r="BO295" s="79">
        <v>-6.7831045016646385E-3</v>
      </c>
      <c r="BP295" s="79">
        <v>-6.4058555290102959E-3</v>
      </c>
      <c r="BQ295" s="79">
        <v>-2.5529556442052126E-3</v>
      </c>
      <c r="BR295" s="79">
        <v>-2.39862110465765E-2</v>
      </c>
      <c r="BS295" s="79">
        <v>-5.1361010409891605E-3</v>
      </c>
      <c r="BT295" s="79">
        <v>-3.3463998697698116E-3</v>
      </c>
      <c r="BU295" s="79">
        <v>9.9293943494558334E-3</v>
      </c>
      <c r="BV295" s="79">
        <v>2.1930521354079247E-2</v>
      </c>
      <c r="BW295" s="79">
        <v>2.8483465313911438E-2</v>
      </c>
      <c r="BX295" s="79">
        <v>3.5901542752981186E-2</v>
      </c>
      <c r="BY295" s="79">
        <v>-1.9983284175395966E-2</v>
      </c>
      <c r="BZ295" s="79">
        <v>-1.3962585479021072E-2</v>
      </c>
      <c r="CA295" s="79">
        <v>-1.0174334049224854E-2</v>
      </c>
      <c r="CB295" s="79">
        <v>-2.2018365561962128E-2</v>
      </c>
      <c r="CC295" s="79">
        <v>-3.6775156855583191E-2</v>
      </c>
      <c r="CD295" s="79">
        <v>-3.6191180348396301E-2</v>
      </c>
      <c r="CE295" s="79">
        <v>-1.6868818551301956E-2</v>
      </c>
      <c r="CF295" s="79">
        <v>-1.876161783002317E-3</v>
      </c>
      <c r="CG295" s="79">
        <v>8.0754375085234642E-3</v>
      </c>
      <c r="CH295" s="79">
        <v>2.2343885153532028E-2</v>
      </c>
      <c r="CI295" s="79">
        <v>1.4954304322600365E-2</v>
      </c>
      <c r="CJ295" s="79">
        <v>-1.9526859978213906E-3</v>
      </c>
      <c r="CK295" s="79">
        <v>-8.7629322661086917E-4</v>
      </c>
      <c r="CL295" s="79">
        <v>1.4898046851158142E-2</v>
      </c>
      <c r="CM295" s="79">
        <v>8.5936551913619041E-3</v>
      </c>
      <c r="CN295" s="79">
        <v>7.5271259993314743E-3</v>
      </c>
      <c r="CO295" s="79">
        <v>1.1182312853634357E-2</v>
      </c>
      <c r="CP295" s="79">
        <v>-1.0733700357377529E-2</v>
      </c>
      <c r="CQ295" s="79">
        <v>8.0526936799287796E-3</v>
      </c>
      <c r="CR295" s="79">
        <v>9.2775998637080193E-3</v>
      </c>
      <c r="CS295" s="79">
        <v>2.303646132349968E-2</v>
      </c>
      <c r="CT295" s="79">
        <v>3.6177340894937515E-2</v>
      </c>
      <c r="CU295" s="79">
        <v>4.2981095612049103E-2</v>
      </c>
      <c r="CV295" s="79">
        <v>5.0850525498390198E-2</v>
      </c>
      <c r="CW295" s="79">
        <v>-3.565596416592598E-3</v>
      </c>
      <c r="CX295" s="79">
        <v>1.7136505339294672E-3</v>
      </c>
      <c r="CY295" s="79">
        <v>4.60047647356987E-3</v>
      </c>
      <c r="CZ295" s="79">
        <v>-6.0329907573759556E-3</v>
      </c>
      <c r="DA295" s="79">
        <v>-2.1178048104047775E-2</v>
      </c>
      <c r="DB295" s="79">
        <v>-2.1515689790248871E-2</v>
      </c>
      <c r="DC295" s="79">
        <v>-3.7917946465313435E-3</v>
      </c>
      <c r="DD295" s="79">
        <v>9.1506047174334526E-3</v>
      </c>
      <c r="DE295" s="79">
        <v>1.9579783082008362E-2</v>
      </c>
      <c r="DF295" s="79">
        <v>3.430233895778656E-2</v>
      </c>
      <c r="DG295" s="79">
        <v>2.8743613511323929E-2</v>
      </c>
      <c r="DH295" s="79">
        <v>1.4526904560625553E-2</v>
      </c>
      <c r="DI295" s="79">
        <v>1.4213359914720058E-2</v>
      </c>
      <c r="DJ295" s="79">
        <v>2.8957866132259369E-2</v>
      </c>
      <c r="DK295" s="79">
        <v>2.3970415815711021E-2</v>
      </c>
      <c r="DL295" s="79">
        <v>2.1460108458995819E-2</v>
      </c>
      <c r="DM295" s="79">
        <v>2.4917582049965858E-2</v>
      </c>
      <c r="DN295" s="79">
        <v>2.518810797482729E-3</v>
      </c>
      <c r="DO295" s="79">
        <v>2.1241487935185432E-2</v>
      </c>
      <c r="DP295" s="79">
        <v>2.1901598200201988E-2</v>
      </c>
      <c r="DQ295" s="79">
        <v>3.6143530160188675E-2</v>
      </c>
      <c r="DR295" s="79">
        <v>5.0424162298440933E-2</v>
      </c>
      <c r="DS295" s="79">
        <v>5.7478733360767365E-2</v>
      </c>
      <c r="DT295" s="79">
        <v>6.5799511969089508E-2</v>
      </c>
      <c r="DU295" s="79">
        <v>1.2852090410888195E-2</v>
      </c>
      <c r="DV295" s="79">
        <v>1.7389886081218719E-2</v>
      </c>
      <c r="DW295" s="79">
        <v>1.9375286996364594E-2</v>
      </c>
      <c r="DX295" s="79">
        <v>9.9523821845650673E-3</v>
      </c>
      <c r="DY295" s="79">
        <v>1.3416978763416409E-3</v>
      </c>
      <c r="DZ295" s="79">
        <v>-3.2661092700436711E-4</v>
      </c>
      <c r="EA295" s="79">
        <v>1.5089349821209908E-2</v>
      </c>
      <c r="EB295" s="79">
        <v>2.5071505457162857E-2</v>
      </c>
      <c r="EC295" s="79">
        <v>3.6190234124660492E-2</v>
      </c>
      <c r="ED295" s="79">
        <v>5.1568444818258286E-2</v>
      </c>
      <c r="EE295" s="79">
        <v>4.8653185367584229E-2</v>
      </c>
      <c r="EF295" s="79">
        <v>3.8320817053318024E-2</v>
      </c>
      <c r="EG295" s="79">
        <v>3.6000419408082962E-2</v>
      </c>
      <c r="EH295" s="79">
        <v>4.9258012324571609E-2</v>
      </c>
      <c r="EI295" s="79">
        <v>4.6172015368938446E-2</v>
      </c>
      <c r="EJ295" s="79">
        <v>4.1577119380235672E-2</v>
      </c>
      <c r="EK295" s="79">
        <v>4.4749129563570023E-2</v>
      </c>
      <c r="EL295" s="79">
        <v>2.1653331816196442E-2</v>
      </c>
      <c r="EM295" s="79">
        <v>4.0284011512994766E-2</v>
      </c>
      <c r="EN295" s="79">
        <v>4.0128652006387711E-2</v>
      </c>
      <c r="EO295" s="79">
        <v>5.5068053305149078E-2</v>
      </c>
      <c r="EP295" s="79">
        <v>7.09943026304245E-2</v>
      </c>
      <c r="EQ295" s="79">
        <v>7.8411005437374115E-2</v>
      </c>
      <c r="ER295" s="79">
        <v>8.7383463978767395E-2</v>
      </c>
      <c r="ES295" s="79">
        <v>3.6556627601385117E-2</v>
      </c>
      <c r="ET295" s="79">
        <v>4.0023881942033768E-2</v>
      </c>
      <c r="EU295" s="79">
        <v>4.0707767009735107E-2</v>
      </c>
      <c r="EV295" s="79">
        <v>3.3032722771167755E-2</v>
      </c>
      <c r="EW295" s="79">
        <v>48.0228271484375</v>
      </c>
      <c r="EX295" s="79">
        <v>47.283554077148438</v>
      </c>
      <c r="EY295" s="79">
        <v>46.871021270751953</v>
      </c>
      <c r="EZ295" s="79">
        <v>46.197109222412109</v>
      </c>
      <c r="FA295" s="79">
        <v>45.563655853271484</v>
      </c>
      <c r="FB295" s="79">
        <v>45.347736358642578</v>
      </c>
      <c r="FC295" s="79">
        <v>45.360275268554688</v>
      </c>
      <c r="FD295" s="79">
        <v>45.706268310546875</v>
      </c>
      <c r="FE295" s="79">
        <v>48.159904479980469</v>
      </c>
      <c r="FF295" s="79">
        <v>51.175270080566406</v>
      </c>
      <c r="FG295" s="79">
        <v>53.927520751953125</v>
      </c>
      <c r="FH295" s="79">
        <v>56.358413696289063</v>
      </c>
      <c r="FI295" s="79">
        <v>58.089511871337891</v>
      </c>
      <c r="FJ295" s="79">
        <v>59.612808227539063</v>
      </c>
      <c r="FK295" s="79">
        <v>60.252605438232422</v>
      </c>
      <c r="FL295" s="79">
        <v>60.188587188720703</v>
      </c>
      <c r="FM295" s="79">
        <v>59.282123565673828</v>
      </c>
      <c r="FN295" s="79">
        <v>57.966007232666016</v>
      </c>
      <c r="FO295" s="79">
        <v>55.653659820556641</v>
      </c>
      <c r="FP295" s="79">
        <v>53.859554290771484</v>
      </c>
      <c r="FQ295" s="79">
        <v>52.308979034423828</v>
      </c>
      <c r="FR295" s="79">
        <v>51.069263458251953</v>
      </c>
      <c r="FS295" s="79">
        <v>50.012542724609375</v>
      </c>
      <c r="FT295" s="79">
        <v>48.905292510986328</v>
      </c>
      <c r="FU295" s="79">
        <v>1.9138023257255554E-2</v>
      </c>
      <c r="FV295" s="79">
        <v>2.3154852911829948E-2</v>
      </c>
      <c r="FW295" s="79">
        <v>1.9267858937382698E-2</v>
      </c>
      <c r="FX295" s="79">
        <v>220</v>
      </c>
      <c r="FY295" s="79">
        <v>1</v>
      </c>
      <c r="FZ295" s="52"/>
      <c r="GA295" s="34"/>
    </row>
    <row r="296" spans="1:183" x14ac:dyDescent="0.25">
      <c r="A296" t="s">
        <v>186</v>
      </c>
      <c r="B296" t="s">
        <v>236</v>
      </c>
      <c r="C296" t="s">
        <v>194</v>
      </c>
      <c r="D296" t="s">
        <v>202</v>
      </c>
      <c r="E296" t="s">
        <v>204</v>
      </c>
      <c r="F296" t="s">
        <v>183</v>
      </c>
      <c r="G296" t="s">
        <v>1</v>
      </c>
      <c r="H296" s="79">
        <v>2179</v>
      </c>
      <c r="I296" s="79">
        <v>0.58722281455993652</v>
      </c>
      <c r="J296" s="79">
        <v>0.54839682579040527</v>
      </c>
      <c r="K296" s="79">
        <v>0.52793747186660767</v>
      </c>
      <c r="L296" s="79">
        <v>0.51743882894515991</v>
      </c>
      <c r="M296" s="79">
        <v>0.5509151816368103</v>
      </c>
      <c r="N296" s="79">
        <v>0.63217848539352417</v>
      </c>
      <c r="O296" s="79">
        <v>0.81088840961456299</v>
      </c>
      <c r="P296" s="79">
        <v>0.84833610057830811</v>
      </c>
      <c r="Q296" s="79">
        <v>0.77184569835662842</v>
      </c>
      <c r="R296" s="79">
        <v>0.74347895383834839</v>
      </c>
      <c r="S296" s="79">
        <v>0.66739934682846069</v>
      </c>
      <c r="T296" s="79">
        <v>0.6715080738067627</v>
      </c>
      <c r="U296" s="79">
        <v>0.65572071075439453</v>
      </c>
      <c r="V296" s="79">
        <v>0.6260373592376709</v>
      </c>
      <c r="W296" s="79">
        <v>0.59213542938232422</v>
      </c>
      <c r="X296" s="79">
        <v>0.60698455572128296</v>
      </c>
      <c r="Y296" s="79">
        <v>0.65304702520370483</v>
      </c>
      <c r="Z296" s="79">
        <v>0.74087738990783691</v>
      </c>
      <c r="AA296" s="79">
        <v>0.7975044846534729</v>
      </c>
      <c r="AB296" s="79">
        <v>0.90272361040115356</v>
      </c>
      <c r="AC296" s="79">
        <v>0.93838608264923096</v>
      </c>
      <c r="AD296" s="79">
        <v>0.88938313722610474</v>
      </c>
      <c r="AE296" s="79">
        <v>0.78160852193832397</v>
      </c>
      <c r="AF296" s="79">
        <v>0.63677555322647095</v>
      </c>
      <c r="AG296" s="79">
        <v>-8.7525852024555206E-2</v>
      </c>
      <c r="AH296" s="79">
        <v>-5.4124206304550171E-2</v>
      </c>
      <c r="AI296" s="79">
        <v>-3.0117582529783249E-2</v>
      </c>
      <c r="AJ296" s="79">
        <v>-2.491053007543087E-2</v>
      </c>
      <c r="AK296" s="79">
        <v>-6.7803515121340752E-3</v>
      </c>
      <c r="AL296" s="79">
        <v>-4.2701601982116699E-2</v>
      </c>
      <c r="AM296" s="79">
        <v>-6.8957097828388214E-2</v>
      </c>
      <c r="AN296" s="79">
        <v>-1.5225877054035664E-2</v>
      </c>
      <c r="AO296" s="79">
        <v>9.3036554753780365E-3</v>
      </c>
      <c r="AP296" s="79">
        <v>3.0761104077100754E-2</v>
      </c>
      <c r="AQ296" s="79">
        <v>-7.7887596562504768E-3</v>
      </c>
      <c r="AR296" s="79">
        <v>1.4470354653894901E-3</v>
      </c>
      <c r="AS296" s="79">
        <v>-6.5600886009633541E-3</v>
      </c>
      <c r="AT296" s="79">
        <v>-3.8717492134310305E-4</v>
      </c>
      <c r="AU296" s="79">
        <v>-1.2298449873924255E-2</v>
      </c>
      <c r="AV296" s="79">
        <v>8.9376270771026611E-3</v>
      </c>
      <c r="AW296" s="79">
        <v>3.1047314405441284E-2</v>
      </c>
      <c r="AX296" s="79">
        <v>3.2177306711673737E-2</v>
      </c>
      <c r="AY296" s="79">
        <v>2.0791992545127869E-2</v>
      </c>
      <c r="AZ296" s="79">
        <v>-2.3232694715261459E-2</v>
      </c>
      <c r="BA296" s="79">
        <v>-4.1258528828620911E-2</v>
      </c>
      <c r="BB296" s="79">
        <v>-0.1016170009970665</v>
      </c>
      <c r="BC296" s="79">
        <v>-9.4875887036323547E-2</v>
      </c>
      <c r="BD296" s="79">
        <v>-0.11336569488048553</v>
      </c>
      <c r="BE296" s="79">
        <v>-5.0095297396183014E-2</v>
      </c>
      <c r="BF296" s="79">
        <v>-2.1093441173434258E-2</v>
      </c>
      <c r="BG296" s="79">
        <v>1.757341087795794E-4</v>
      </c>
      <c r="BH296" s="79">
        <v>4.4726468622684479E-3</v>
      </c>
      <c r="BI296" s="79">
        <v>2.4916194379329681E-2</v>
      </c>
      <c r="BJ296" s="79">
        <v>-1.2796198716387153E-3</v>
      </c>
      <c r="BK296" s="79">
        <v>-2.1991947665810585E-2</v>
      </c>
      <c r="BL296" s="79">
        <v>2.4882037192583084E-2</v>
      </c>
      <c r="BM296" s="79">
        <v>4.29355688393116E-2</v>
      </c>
      <c r="BN296" s="79">
        <v>6.1706859618425369E-2</v>
      </c>
      <c r="BO296" s="79">
        <v>2.1943887695670128E-2</v>
      </c>
      <c r="BP296" s="79">
        <v>3.1299054622650146E-2</v>
      </c>
      <c r="BQ296" s="79">
        <v>2.6232719421386719E-2</v>
      </c>
      <c r="BR296" s="79">
        <v>2.8729245066642761E-2</v>
      </c>
      <c r="BS296" s="79">
        <v>1.4580176211893559E-2</v>
      </c>
      <c r="BT296" s="79">
        <v>3.5488836467266083E-2</v>
      </c>
      <c r="BU296" s="79">
        <v>5.8813851326704025E-2</v>
      </c>
      <c r="BV296" s="79">
        <v>6.479915976524353E-2</v>
      </c>
      <c r="BW296" s="79">
        <v>5.2934933453798294E-2</v>
      </c>
      <c r="BX296" s="79">
        <v>1.3300132937729359E-2</v>
      </c>
      <c r="BY296" s="79">
        <v>-3.7154883611947298E-3</v>
      </c>
      <c r="BZ296" s="79">
        <v>-6.2563434243202209E-2</v>
      </c>
      <c r="CA296" s="79">
        <v>-5.7031217962503433E-2</v>
      </c>
      <c r="CB296" s="79">
        <v>-7.9313389956951141E-2</v>
      </c>
      <c r="CC296" s="79">
        <v>-2.41710115224123E-2</v>
      </c>
      <c r="CD296" s="79">
        <v>1.7835671314969659E-3</v>
      </c>
      <c r="CE296" s="79">
        <v>2.1156793460249901E-2</v>
      </c>
      <c r="CF296" s="79">
        <v>2.4823347106575966E-2</v>
      </c>
      <c r="CG296" s="79">
        <v>4.6869128942489624E-2</v>
      </c>
      <c r="CH296" s="79">
        <v>2.740911953151226E-2</v>
      </c>
      <c r="CI296" s="79">
        <v>1.0535972192883492E-2</v>
      </c>
      <c r="CJ296" s="79">
        <v>5.2660658955574036E-2</v>
      </c>
      <c r="CK296" s="79">
        <v>6.622893363237381E-2</v>
      </c>
      <c r="CL296" s="79">
        <v>8.3139792084693909E-2</v>
      </c>
      <c r="CM296" s="79">
        <v>4.2536631226539612E-2</v>
      </c>
      <c r="CN296" s="79">
        <v>5.1974471658468246E-2</v>
      </c>
      <c r="CO296" s="79">
        <v>4.8944920301437378E-2</v>
      </c>
      <c r="CP296" s="79">
        <v>4.8895183950662613E-2</v>
      </c>
      <c r="CQ296" s="79">
        <v>3.3196233212947845E-2</v>
      </c>
      <c r="CR296" s="79">
        <v>5.3878121078014374E-2</v>
      </c>
      <c r="CS296" s="79">
        <v>7.8044869005680084E-2</v>
      </c>
      <c r="CT296" s="79">
        <v>8.7392956018447876E-2</v>
      </c>
      <c r="CU296" s="79">
        <v>7.5197033584117889E-2</v>
      </c>
      <c r="CV296" s="79">
        <v>3.8602657616138458E-2</v>
      </c>
      <c r="CW296" s="79">
        <v>2.2286705672740936E-2</v>
      </c>
      <c r="CX296" s="79">
        <v>-3.5515062510967255E-2</v>
      </c>
      <c r="CY296" s="79">
        <v>-3.0820116400718689E-2</v>
      </c>
      <c r="CZ296" s="79">
        <v>-5.5728871375322342E-2</v>
      </c>
      <c r="DA296" s="79">
        <v>1.7532763304188848E-3</v>
      </c>
      <c r="DB296" s="79">
        <v>2.466057613492012E-2</v>
      </c>
      <c r="DC296" s="79">
        <v>4.2137853801250458E-2</v>
      </c>
      <c r="DD296" s="79">
        <v>4.5174043625593185E-2</v>
      </c>
      <c r="DE296" s="79">
        <v>6.882205605506897E-2</v>
      </c>
      <c r="DF296" s="79">
        <v>5.6097857654094696E-2</v>
      </c>
      <c r="DG296" s="79">
        <v>4.3063893914222717E-2</v>
      </c>
      <c r="DH296" s="79">
        <v>8.0439276993274689E-2</v>
      </c>
      <c r="DI296" s="79">
        <v>8.9522294700145721E-2</v>
      </c>
      <c r="DJ296" s="79">
        <v>0.10457273572683334</v>
      </c>
      <c r="DK296" s="79">
        <v>6.312936544418335E-2</v>
      </c>
      <c r="DL296" s="79">
        <v>7.2649888694286346E-2</v>
      </c>
      <c r="DM296" s="79">
        <v>7.1657121181488037E-2</v>
      </c>
      <c r="DN296" s="79">
        <v>6.9061137735843658E-2</v>
      </c>
      <c r="DO296" s="79">
        <v>5.181228369474411E-2</v>
      </c>
      <c r="DP296" s="79">
        <v>7.2267398238182068E-2</v>
      </c>
      <c r="DQ296" s="79">
        <v>9.7275882959365845E-2</v>
      </c>
      <c r="DR296" s="79">
        <v>0.10998674482107162</v>
      </c>
      <c r="DS296" s="79">
        <v>9.7459137439727783E-2</v>
      </c>
      <c r="DT296" s="79">
        <v>6.3905186951160431E-2</v>
      </c>
      <c r="DU296" s="79">
        <v>4.8288896679878235E-2</v>
      </c>
      <c r="DV296" s="79">
        <v>-8.4666814655065536E-3</v>
      </c>
      <c r="DW296" s="79">
        <v>-4.6090111136436462E-3</v>
      </c>
      <c r="DX296" s="79">
        <v>-3.2144352793693542E-2</v>
      </c>
      <c r="DY296" s="79">
        <v>3.9183828979730606E-2</v>
      </c>
      <c r="DZ296" s="79">
        <v>5.7691339403390884E-2</v>
      </c>
      <c r="EA296" s="79">
        <v>7.2431176900863647E-2</v>
      </c>
      <c r="EB296" s="79">
        <v>7.4557222425937653E-2</v>
      </c>
      <c r="EC296" s="79">
        <v>0.1005186066031456</v>
      </c>
      <c r="ED296" s="79">
        <v>9.7519852221012115E-2</v>
      </c>
      <c r="EE296" s="79">
        <v>9.0029038488864899E-2</v>
      </c>
      <c r="EF296" s="79">
        <v>0.12054719030857086</v>
      </c>
      <c r="EG296" s="79">
        <v>0.12315421551465988</v>
      </c>
      <c r="EH296" s="79">
        <v>0.13551849126815796</v>
      </c>
      <c r="EI296" s="79">
        <v>9.2862017452716827E-2</v>
      </c>
      <c r="EJ296" s="79">
        <v>0.10250190645456314</v>
      </c>
      <c r="EK296" s="79">
        <v>0.10444992035627365</v>
      </c>
      <c r="EL296" s="79">
        <v>9.8177552223205566E-2</v>
      </c>
      <c r="EM296" s="79">
        <v>7.8690916299819946E-2</v>
      </c>
      <c r="EN296" s="79">
        <v>9.8818615078926086E-2</v>
      </c>
      <c r="EO296" s="79">
        <v>0.12504242360591888</v>
      </c>
      <c r="EP296" s="79">
        <v>0.14260859787464142</v>
      </c>
      <c r="EQ296" s="79">
        <v>0.12960207462310791</v>
      </c>
      <c r="ER296" s="79">
        <v>0.10043801367282867</v>
      </c>
      <c r="ES296" s="79">
        <v>8.5831940174102783E-2</v>
      </c>
      <c r="ET296" s="79">
        <v>3.0586881563067436E-2</v>
      </c>
      <c r="EU296" s="79">
        <v>3.3235657960176468E-2</v>
      </c>
      <c r="EV296" s="79">
        <v>1.9079457269981503E-3</v>
      </c>
      <c r="EW296" s="79">
        <v>49.757835388183594</v>
      </c>
      <c r="EX296" s="79">
        <v>49.141777038574219</v>
      </c>
      <c r="EY296" s="79">
        <v>48.522514343261719</v>
      </c>
      <c r="EZ296" s="79">
        <v>47.947437286376953</v>
      </c>
      <c r="FA296" s="79">
        <v>47.429500579833984</v>
      </c>
      <c r="FB296" s="79">
        <v>47.049114227294922</v>
      </c>
      <c r="FC296" s="79">
        <v>46.892765045166016</v>
      </c>
      <c r="FD296" s="79">
        <v>47.300884246826172</v>
      </c>
      <c r="FE296" s="79">
        <v>50.332466125488281</v>
      </c>
      <c r="FF296" s="79">
        <v>53.577774047851563</v>
      </c>
      <c r="FG296" s="79">
        <v>56.216209411621094</v>
      </c>
      <c r="FH296" s="79">
        <v>58.520675659179688</v>
      </c>
      <c r="FI296" s="79">
        <v>59.897689819335938</v>
      </c>
      <c r="FJ296" s="79">
        <v>60.686023712158203</v>
      </c>
      <c r="FK296" s="79">
        <v>61.140880584716797</v>
      </c>
      <c r="FL296" s="79">
        <v>61.146194458007813</v>
      </c>
      <c r="FM296" s="79">
        <v>60.783473968505859</v>
      </c>
      <c r="FN296" s="79">
        <v>59.543231964111328</v>
      </c>
      <c r="FO296" s="79">
        <v>57.643131256103516</v>
      </c>
      <c r="FP296" s="79">
        <v>55.55841064453125</v>
      </c>
      <c r="FQ296" s="79">
        <v>54.150749206542969</v>
      </c>
      <c r="FR296" s="79">
        <v>52.989513397216797</v>
      </c>
      <c r="FS296" s="79">
        <v>51.976451873779297</v>
      </c>
      <c r="FT296" s="79">
        <v>50.819599151611328</v>
      </c>
      <c r="FU296" s="79">
        <v>3.2764527946710587E-2</v>
      </c>
      <c r="FV296" s="79">
        <v>3.5342320799827576E-2</v>
      </c>
      <c r="FW296" s="79">
        <v>3.3880356699228287E-2</v>
      </c>
      <c r="FX296" s="79">
        <v>142.4761962890625</v>
      </c>
      <c r="FY296" s="79">
        <v>1</v>
      </c>
      <c r="FZ296" s="52"/>
      <c r="GA296" s="34"/>
    </row>
    <row r="297" spans="1:183" x14ac:dyDescent="0.25">
      <c r="A297" t="s">
        <v>186</v>
      </c>
      <c r="B297" t="s">
        <v>236</v>
      </c>
      <c r="C297" t="s">
        <v>194</v>
      </c>
      <c r="D297" t="s">
        <v>202</v>
      </c>
      <c r="E297" t="s">
        <v>204</v>
      </c>
      <c r="F297" t="s">
        <v>184</v>
      </c>
      <c r="G297" t="s">
        <v>1</v>
      </c>
      <c r="H297" s="79">
        <v>1292</v>
      </c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  <c r="AH297" s="79"/>
      <c r="AI297" s="79"/>
      <c r="AJ297" s="79"/>
      <c r="AK297" s="79"/>
      <c r="AL297" s="79"/>
      <c r="AM297" s="79"/>
      <c r="AN297" s="79"/>
      <c r="AO297" s="79"/>
      <c r="AP297" s="79"/>
      <c r="AQ297" s="79"/>
      <c r="AR297" s="79"/>
      <c r="AS297" s="79"/>
      <c r="AT297" s="79"/>
      <c r="AU297" s="79"/>
      <c r="AV297" s="79"/>
      <c r="AW297" s="79"/>
      <c r="AX297" s="79"/>
      <c r="AY297" s="79"/>
      <c r="AZ297" s="79"/>
      <c r="BA297" s="79"/>
      <c r="BB297" s="79"/>
      <c r="BC297" s="79"/>
      <c r="BD297" s="79"/>
      <c r="BE297" s="79"/>
      <c r="BF297" s="79"/>
      <c r="BG297" s="79"/>
      <c r="BH297" s="79"/>
      <c r="BI297" s="79"/>
      <c r="BJ297" s="79"/>
      <c r="BK297" s="79"/>
      <c r="BL297" s="79"/>
      <c r="BM297" s="79"/>
      <c r="BN297" s="79"/>
      <c r="BO297" s="79"/>
      <c r="BP297" s="79"/>
      <c r="BQ297" s="79"/>
      <c r="BR297" s="79"/>
      <c r="BS297" s="79"/>
      <c r="BT297" s="79"/>
      <c r="BU297" s="79"/>
      <c r="BV297" s="79"/>
      <c r="BW297" s="79"/>
      <c r="BX297" s="79"/>
      <c r="BY297" s="79"/>
      <c r="BZ297" s="79"/>
      <c r="CA297" s="79"/>
      <c r="CB297" s="79"/>
      <c r="CC297" s="79"/>
      <c r="CD297" s="79"/>
      <c r="CE297" s="79"/>
      <c r="CF297" s="79"/>
      <c r="CG297" s="79"/>
      <c r="CH297" s="79"/>
      <c r="CI297" s="79"/>
      <c r="CJ297" s="79"/>
      <c r="CK297" s="79"/>
      <c r="CL297" s="79"/>
      <c r="CM297" s="79"/>
      <c r="CN297" s="79"/>
      <c r="CO297" s="79"/>
      <c r="CP297" s="79"/>
      <c r="CQ297" s="79"/>
      <c r="CR297" s="79"/>
      <c r="CS297" s="79"/>
      <c r="CT297" s="79"/>
      <c r="CU297" s="79"/>
      <c r="CV297" s="79"/>
      <c r="CW297" s="79"/>
      <c r="CX297" s="79"/>
      <c r="CY297" s="79"/>
      <c r="CZ297" s="79"/>
      <c r="DA297" s="79"/>
      <c r="DB297" s="79"/>
      <c r="DC297" s="79"/>
      <c r="DD297" s="79"/>
      <c r="DE297" s="79"/>
      <c r="DF297" s="79"/>
      <c r="DG297" s="79"/>
      <c r="DH297" s="79"/>
      <c r="DI297" s="79"/>
      <c r="DJ297" s="79"/>
      <c r="DK297" s="79"/>
      <c r="DL297" s="79"/>
      <c r="DM297" s="79"/>
      <c r="DN297" s="79"/>
      <c r="DO297" s="79"/>
      <c r="DP297" s="79"/>
      <c r="DQ297" s="79"/>
      <c r="DR297" s="79"/>
      <c r="DS297" s="79"/>
      <c r="DT297" s="79"/>
      <c r="DU297" s="79"/>
      <c r="DV297" s="79"/>
      <c r="DW297" s="79"/>
      <c r="DX297" s="79"/>
      <c r="DY297" s="79"/>
      <c r="DZ297" s="79"/>
      <c r="EA297" s="79"/>
      <c r="EB297" s="79"/>
      <c r="EC297" s="79"/>
      <c r="ED297" s="79"/>
      <c r="EE297" s="79"/>
      <c r="EF297" s="79"/>
      <c r="EG297" s="79"/>
      <c r="EH297" s="79"/>
      <c r="EI297" s="79"/>
      <c r="EJ297" s="79"/>
      <c r="EK297" s="79"/>
      <c r="EL297" s="79"/>
      <c r="EM297" s="79"/>
      <c r="EN297" s="79"/>
      <c r="EO297" s="79"/>
      <c r="EP297" s="79"/>
      <c r="EQ297" s="79"/>
      <c r="ER297" s="79"/>
      <c r="ES297" s="79"/>
      <c r="ET297" s="79"/>
      <c r="EU297" s="79"/>
      <c r="EV297" s="79"/>
      <c r="EW297" s="79"/>
      <c r="EX297" s="79"/>
      <c r="EY297" s="79"/>
      <c r="EZ297" s="79"/>
      <c r="FA297" s="79"/>
      <c r="FB297" s="79"/>
      <c r="FC297" s="79"/>
      <c r="FD297" s="79"/>
      <c r="FE297" s="79"/>
      <c r="FF297" s="79"/>
      <c r="FG297" s="79"/>
      <c r="FH297" s="79"/>
      <c r="FI297" s="79"/>
      <c r="FJ297" s="79"/>
      <c r="FK297" s="79"/>
      <c r="FL297" s="79"/>
      <c r="FM297" s="79"/>
      <c r="FN297" s="79"/>
      <c r="FO297" s="79"/>
      <c r="FP297" s="79"/>
      <c r="FQ297" s="79"/>
      <c r="FR297" s="79"/>
      <c r="FS297" s="79"/>
      <c r="FT297" s="79"/>
      <c r="FU297" s="79"/>
      <c r="FV297" s="79"/>
      <c r="FW297" s="79"/>
      <c r="FX297" s="79">
        <v>90.571426391601563</v>
      </c>
      <c r="FY297" s="79">
        <v>0</v>
      </c>
      <c r="FZ297" s="52"/>
      <c r="GA297" s="34"/>
    </row>
    <row r="298" spans="1:183" x14ac:dyDescent="0.25">
      <c r="A298" t="s">
        <v>186</v>
      </c>
      <c r="B298" t="s">
        <v>236</v>
      </c>
      <c r="C298" t="s">
        <v>194</v>
      </c>
      <c r="D298" t="s">
        <v>202</v>
      </c>
      <c r="E298" t="s">
        <v>204</v>
      </c>
      <c r="F298" t="s">
        <v>185</v>
      </c>
      <c r="G298" t="s">
        <v>1</v>
      </c>
      <c r="H298" s="79">
        <v>541</v>
      </c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  <c r="AH298" s="79"/>
      <c r="AI298" s="79"/>
      <c r="AJ298" s="79"/>
      <c r="AK298" s="79"/>
      <c r="AL298" s="79"/>
      <c r="AM298" s="79"/>
      <c r="AN298" s="79"/>
      <c r="AO298" s="79"/>
      <c r="AP298" s="79"/>
      <c r="AQ298" s="79"/>
      <c r="AR298" s="79"/>
      <c r="AS298" s="79"/>
      <c r="AT298" s="79"/>
      <c r="AU298" s="79"/>
      <c r="AV298" s="79"/>
      <c r="AW298" s="79"/>
      <c r="AX298" s="79"/>
      <c r="AY298" s="79"/>
      <c r="AZ298" s="79"/>
      <c r="BA298" s="79"/>
      <c r="BB298" s="79"/>
      <c r="BC298" s="79"/>
      <c r="BD298" s="79"/>
      <c r="BE298" s="79"/>
      <c r="BF298" s="79"/>
      <c r="BG298" s="79"/>
      <c r="BH298" s="79"/>
      <c r="BI298" s="79"/>
      <c r="BJ298" s="79"/>
      <c r="BK298" s="79"/>
      <c r="BL298" s="79"/>
      <c r="BM298" s="79"/>
      <c r="BN298" s="79"/>
      <c r="BO298" s="79"/>
      <c r="BP298" s="79"/>
      <c r="BQ298" s="79"/>
      <c r="BR298" s="79"/>
      <c r="BS298" s="79"/>
      <c r="BT298" s="79"/>
      <c r="BU298" s="79"/>
      <c r="BV298" s="79"/>
      <c r="BW298" s="79"/>
      <c r="BX298" s="79"/>
      <c r="BY298" s="79"/>
      <c r="BZ298" s="79"/>
      <c r="CA298" s="79"/>
      <c r="CB298" s="79"/>
      <c r="CC298" s="79"/>
      <c r="CD298" s="79"/>
      <c r="CE298" s="79"/>
      <c r="CF298" s="79"/>
      <c r="CG298" s="79"/>
      <c r="CH298" s="79"/>
      <c r="CI298" s="79"/>
      <c r="CJ298" s="79"/>
      <c r="CK298" s="79"/>
      <c r="CL298" s="79"/>
      <c r="CM298" s="79"/>
      <c r="CN298" s="79"/>
      <c r="CO298" s="79"/>
      <c r="CP298" s="79"/>
      <c r="CQ298" s="79"/>
      <c r="CR298" s="79"/>
      <c r="CS298" s="79"/>
      <c r="CT298" s="79"/>
      <c r="CU298" s="79"/>
      <c r="CV298" s="79"/>
      <c r="CW298" s="79"/>
      <c r="CX298" s="79"/>
      <c r="CY298" s="79"/>
      <c r="CZ298" s="79"/>
      <c r="DA298" s="79"/>
      <c r="DB298" s="79"/>
      <c r="DC298" s="79"/>
      <c r="DD298" s="79"/>
      <c r="DE298" s="79"/>
      <c r="DF298" s="79"/>
      <c r="DG298" s="79"/>
      <c r="DH298" s="79"/>
      <c r="DI298" s="79"/>
      <c r="DJ298" s="79"/>
      <c r="DK298" s="79"/>
      <c r="DL298" s="79"/>
      <c r="DM298" s="79"/>
      <c r="DN298" s="79"/>
      <c r="DO298" s="79"/>
      <c r="DP298" s="79"/>
      <c r="DQ298" s="79"/>
      <c r="DR298" s="79"/>
      <c r="DS298" s="79"/>
      <c r="DT298" s="79"/>
      <c r="DU298" s="79"/>
      <c r="DV298" s="79"/>
      <c r="DW298" s="79"/>
      <c r="DX298" s="79"/>
      <c r="DY298" s="79"/>
      <c r="DZ298" s="79"/>
      <c r="EA298" s="79"/>
      <c r="EB298" s="79"/>
      <c r="EC298" s="79"/>
      <c r="ED298" s="79"/>
      <c r="EE298" s="79"/>
      <c r="EF298" s="79"/>
      <c r="EG298" s="79"/>
      <c r="EH298" s="79"/>
      <c r="EI298" s="79"/>
      <c r="EJ298" s="79"/>
      <c r="EK298" s="79"/>
      <c r="EL298" s="79"/>
      <c r="EM298" s="79"/>
      <c r="EN298" s="79"/>
      <c r="EO298" s="79"/>
      <c r="EP298" s="79"/>
      <c r="EQ298" s="79"/>
      <c r="ER298" s="79"/>
      <c r="ES298" s="79"/>
      <c r="ET298" s="79"/>
      <c r="EU298" s="79"/>
      <c r="EV298" s="79"/>
      <c r="EW298" s="79"/>
      <c r="EX298" s="79"/>
      <c r="EY298" s="79"/>
      <c r="EZ298" s="79"/>
      <c r="FA298" s="79"/>
      <c r="FB298" s="79"/>
      <c r="FC298" s="79"/>
      <c r="FD298" s="79"/>
      <c r="FE298" s="79"/>
      <c r="FF298" s="79"/>
      <c r="FG298" s="79"/>
      <c r="FH298" s="79"/>
      <c r="FI298" s="79"/>
      <c r="FJ298" s="79"/>
      <c r="FK298" s="79"/>
      <c r="FL298" s="79"/>
      <c r="FM298" s="79"/>
      <c r="FN298" s="79"/>
      <c r="FO298" s="79"/>
      <c r="FP298" s="79"/>
      <c r="FQ298" s="79"/>
      <c r="FR298" s="79"/>
      <c r="FS298" s="79"/>
      <c r="FT298" s="79"/>
      <c r="FU298" s="79"/>
      <c r="FV298" s="79"/>
      <c r="FW298" s="79"/>
      <c r="FX298" s="79">
        <v>35.571430206298828</v>
      </c>
      <c r="FY298" s="79">
        <v>0</v>
      </c>
      <c r="FZ298" s="52"/>
      <c r="GA298" s="34"/>
    </row>
    <row r="299" spans="1:183" x14ac:dyDescent="0.25">
      <c r="A299" t="s">
        <v>186</v>
      </c>
      <c r="B299" t="s">
        <v>236</v>
      </c>
      <c r="C299" t="s">
        <v>194</v>
      </c>
      <c r="D299" t="s">
        <v>202</v>
      </c>
      <c r="E299" t="s">
        <v>205</v>
      </c>
      <c r="F299" t="s">
        <v>1</v>
      </c>
      <c r="G299" t="s">
        <v>198</v>
      </c>
      <c r="H299" s="79">
        <v>26358</v>
      </c>
      <c r="I299" s="79">
        <v>0.38583916425704956</v>
      </c>
      <c r="J299" s="79">
        <v>0.33643519878387451</v>
      </c>
      <c r="K299" s="79">
        <v>0.30862605571746826</v>
      </c>
      <c r="L299" s="79">
        <v>0.29890871047973633</v>
      </c>
      <c r="M299" s="79">
        <v>0.30810496211051941</v>
      </c>
      <c r="N299" s="79">
        <v>0.33843421936035156</v>
      </c>
      <c r="O299" s="79">
        <v>0.42674008011817932</v>
      </c>
      <c r="P299" s="79">
        <v>0.48732531070709229</v>
      </c>
      <c r="Q299" s="79">
        <v>0.45768892765045166</v>
      </c>
      <c r="R299" s="79">
        <v>0.44058650732040405</v>
      </c>
      <c r="S299" s="79">
        <v>0.41859591007232666</v>
      </c>
      <c r="T299" s="79">
        <v>0.40619522333145142</v>
      </c>
      <c r="U299" s="79">
        <v>0.40514183044433594</v>
      </c>
      <c r="V299" s="79">
        <v>0.39024960994720459</v>
      </c>
      <c r="W299" s="79">
        <v>0.38316410779953003</v>
      </c>
      <c r="X299" s="79">
        <v>0.39449647068977356</v>
      </c>
      <c r="Y299" s="79">
        <v>0.41695967316627502</v>
      </c>
      <c r="Z299" s="79">
        <v>0.47051447629928589</v>
      </c>
      <c r="AA299" s="79">
        <v>0.54713249206542969</v>
      </c>
      <c r="AB299" s="79">
        <v>0.61448967456817627</v>
      </c>
      <c r="AC299" s="79">
        <v>0.67055594921112061</v>
      </c>
      <c r="AD299" s="79">
        <v>0.64926636219024658</v>
      </c>
      <c r="AE299" s="79">
        <v>0.56398165225982666</v>
      </c>
      <c r="AF299" s="79">
        <v>0.46865406632423401</v>
      </c>
      <c r="AG299" s="79">
        <v>-4.332008957862854E-2</v>
      </c>
      <c r="AH299" s="79">
        <v>-3.6580845713615417E-2</v>
      </c>
      <c r="AI299" s="79">
        <v>-3.0376013368368149E-2</v>
      </c>
      <c r="AJ299" s="79">
        <v>-3.0388016253709793E-2</v>
      </c>
      <c r="AK299" s="79">
        <v>-2.0652802661061287E-2</v>
      </c>
      <c r="AL299" s="79">
        <v>-2.3110099136829376E-2</v>
      </c>
      <c r="AM299" s="79">
        <v>-9.4459317624568939E-3</v>
      </c>
      <c r="AN299" s="79">
        <v>-9.8841376602649689E-3</v>
      </c>
      <c r="AO299" s="79">
        <v>-7.4920742772519588E-3</v>
      </c>
      <c r="AP299" s="79">
        <v>-6.848424207419157E-3</v>
      </c>
      <c r="AQ299" s="79">
        <v>-8.0280052497982979E-3</v>
      </c>
      <c r="AR299" s="79">
        <v>-6.1002466827630997E-3</v>
      </c>
      <c r="AS299" s="79">
        <v>-7.0076920092105865E-3</v>
      </c>
      <c r="AT299" s="79">
        <v>-3.3954379614442587E-3</v>
      </c>
      <c r="AU299" s="79">
        <v>-4.4372683623805642E-4</v>
      </c>
      <c r="AV299" s="79">
        <v>1.1912683956325054E-2</v>
      </c>
      <c r="AW299" s="79">
        <v>1.8276622518897057E-2</v>
      </c>
      <c r="AX299" s="79">
        <v>1.8084291368722916E-2</v>
      </c>
      <c r="AY299" s="79">
        <v>2.316940575838089E-2</v>
      </c>
      <c r="AZ299" s="79">
        <v>2.1829091012477875E-2</v>
      </c>
      <c r="BA299" s="79">
        <v>-7.3765800334513187E-3</v>
      </c>
      <c r="BB299" s="79">
        <v>-2.4005666375160217E-2</v>
      </c>
      <c r="BC299" s="79">
        <v>-3.5622712224721909E-2</v>
      </c>
      <c r="BD299" s="79">
        <v>-4.0487956255674362E-2</v>
      </c>
      <c r="BE299" s="79">
        <v>-3.7784017622470856E-2</v>
      </c>
      <c r="BF299" s="79">
        <v>-3.1540997326374054E-2</v>
      </c>
      <c r="BG299" s="79">
        <v>-2.5834670290350914E-2</v>
      </c>
      <c r="BH299" s="79">
        <v>-2.5465380400419235E-2</v>
      </c>
      <c r="BI299" s="79">
        <v>-1.5530908480286598E-2</v>
      </c>
      <c r="BJ299" s="79">
        <v>-1.7338801175355911E-2</v>
      </c>
      <c r="BK299" s="79">
        <v>-3.4995679743587971E-3</v>
      </c>
      <c r="BL299" s="79">
        <v>-4.2583560571074486E-3</v>
      </c>
      <c r="BM299" s="79">
        <v>-1.6092013102024794E-3</v>
      </c>
      <c r="BN299" s="79">
        <v>-1.059267669916153E-3</v>
      </c>
      <c r="BO299" s="79">
        <v>-2.4218689650297165E-3</v>
      </c>
      <c r="BP299" s="79">
        <v>-9.9591899197548628E-4</v>
      </c>
      <c r="BQ299" s="79">
        <v>-1.8516764976084232E-3</v>
      </c>
      <c r="BR299" s="79">
        <v>1.2996717123314738E-3</v>
      </c>
      <c r="BS299" s="79">
        <v>3.8560633547604084E-3</v>
      </c>
      <c r="BT299" s="79">
        <v>1.6445554792881012E-2</v>
      </c>
      <c r="BU299" s="79">
        <v>2.2779788821935654E-2</v>
      </c>
      <c r="BV299" s="79">
        <v>2.2866174578666687E-2</v>
      </c>
      <c r="BW299" s="79">
        <v>2.8149480000138283E-2</v>
      </c>
      <c r="BX299" s="79">
        <v>2.7586666867136955E-2</v>
      </c>
      <c r="BY299" s="79">
        <v>-9.7225280478596687E-4</v>
      </c>
      <c r="BZ299" s="79">
        <v>-1.7397671937942505E-2</v>
      </c>
      <c r="CA299" s="79">
        <v>-2.9546748846769333E-2</v>
      </c>
      <c r="CB299" s="79">
        <v>-3.4622754901647568E-2</v>
      </c>
      <c r="CC299" s="79">
        <v>-3.3949751406908035E-2</v>
      </c>
      <c r="CD299" s="79">
        <v>-2.8050411492586136E-2</v>
      </c>
      <c r="CE299" s="79">
        <v>-2.2689349949359894E-2</v>
      </c>
      <c r="CF299" s="79">
        <v>-2.2055976092815399E-2</v>
      </c>
      <c r="CG299" s="79">
        <v>-1.1983498930931091E-2</v>
      </c>
      <c r="CH299" s="79">
        <v>-1.3341617770493031E-2</v>
      </c>
      <c r="CI299" s="79">
        <v>6.1886536423116922E-4</v>
      </c>
      <c r="CJ299" s="79">
        <v>-3.6195784923620522E-4</v>
      </c>
      <c r="CK299" s="79">
        <v>2.4652588181197643E-3</v>
      </c>
      <c r="CL299" s="79">
        <v>2.9502843972295523E-3</v>
      </c>
      <c r="CM299" s="79">
        <v>1.4609243953600526E-3</v>
      </c>
      <c r="CN299" s="79">
        <v>2.5393229443579912E-3</v>
      </c>
      <c r="CO299" s="79">
        <v>1.719364314340055E-3</v>
      </c>
      <c r="CP299" s="79">
        <v>4.5514903031289577E-3</v>
      </c>
      <c r="CQ299" s="79">
        <v>6.8340855650603771E-3</v>
      </c>
      <c r="CR299" s="79">
        <v>1.9585005939006805E-2</v>
      </c>
      <c r="CS299" s="79">
        <v>2.5898667052388191E-2</v>
      </c>
      <c r="CT299" s="79">
        <v>2.6178091764450073E-2</v>
      </c>
      <c r="CU299" s="79">
        <v>3.1598664820194244E-2</v>
      </c>
      <c r="CV299" s="79">
        <v>3.1574349850416183E-2</v>
      </c>
      <c r="CW299" s="79">
        <v>3.4633649047464132E-3</v>
      </c>
      <c r="CX299" s="79">
        <v>-1.2820993550121784E-2</v>
      </c>
      <c r="CY299" s="79">
        <v>-2.5338554754853249E-2</v>
      </c>
      <c r="CZ299" s="79">
        <v>-3.0560532584786415E-2</v>
      </c>
      <c r="DA299" s="79">
        <v>-3.0115487053990364E-2</v>
      </c>
      <c r="DB299" s="79">
        <v>-2.4559829384088516E-2</v>
      </c>
      <c r="DC299" s="79">
        <v>-1.9544029608368874E-2</v>
      </c>
      <c r="DD299" s="79">
        <v>-1.8646571785211563E-2</v>
      </c>
      <c r="DE299" s="79">
        <v>-8.436090312898159E-3</v>
      </c>
      <c r="DF299" s="79">
        <v>-9.3444352969527245E-3</v>
      </c>
      <c r="DG299" s="79">
        <v>4.7372984699904919E-3</v>
      </c>
      <c r="DH299" s="79">
        <v>3.5344406496733427E-3</v>
      </c>
      <c r="DI299" s="79">
        <v>6.5397191792726517E-3</v>
      </c>
      <c r="DJ299" s="79">
        <v>6.9598364643752575E-3</v>
      </c>
      <c r="DK299" s="79">
        <v>5.343717522919178E-3</v>
      </c>
      <c r="DL299" s="79">
        <v>6.0745645314455032E-3</v>
      </c>
      <c r="DM299" s="79">
        <v>5.2904048934578896E-3</v>
      </c>
      <c r="DN299" s="79">
        <v>7.8033092431724072E-3</v>
      </c>
      <c r="DO299" s="79">
        <v>9.8121063783764839E-3</v>
      </c>
      <c r="DP299" s="79">
        <v>2.2724458947777748E-2</v>
      </c>
      <c r="DQ299" s="79">
        <v>2.9017549008131027E-2</v>
      </c>
      <c r="DR299" s="79">
        <v>2.9490008950233459E-2</v>
      </c>
      <c r="DS299" s="79">
        <v>3.5047847777605057E-2</v>
      </c>
      <c r="DT299" s="79">
        <v>3.5562023520469666E-2</v>
      </c>
      <c r="DU299" s="79">
        <v>7.898983545601368E-3</v>
      </c>
      <c r="DV299" s="79">
        <v>-8.2443160936236382E-3</v>
      </c>
      <c r="DW299" s="79">
        <v>-2.1130358800292015E-2</v>
      </c>
      <c r="DX299" s="79">
        <v>-2.6498310267925262E-2</v>
      </c>
      <c r="DY299" s="79">
        <v>-2.4579418823122978E-2</v>
      </c>
      <c r="DZ299" s="79">
        <v>-1.9519980996847153E-2</v>
      </c>
      <c r="EA299" s="79">
        <v>-1.5002687461674213E-2</v>
      </c>
      <c r="EB299" s="79">
        <v>-1.3723933137953281E-2</v>
      </c>
      <c r="EC299" s="79">
        <v>-3.3141945023089647E-3</v>
      </c>
      <c r="ED299" s="79">
        <v>-3.5731368698179722E-3</v>
      </c>
      <c r="EE299" s="79">
        <v>1.0683662258088589E-2</v>
      </c>
      <c r="EF299" s="79">
        <v>9.160221554338932E-3</v>
      </c>
      <c r="EG299" s="79">
        <v>1.2422592379152775E-2</v>
      </c>
      <c r="EH299" s="79">
        <v>1.2748993001878262E-2</v>
      </c>
      <c r="EI299" s="79">
        <v>1.0949854739010334E-2</v>
      </c>
      <c r="EJ299" s="79">
        <v>1.1178892105817795E-2</v>
      </c>
      <c r="EK299" s="79">
        <v>1.044642087072134E-2</v>
      </c>
      <c r="EL299" s="79">
        <v>1.2498418800532818E-2</v>
      </c>
      <c r="EM299" s="79">
        <v>1.4111896976828575E-2</v>
      </c>
      <c r="EN299" s="79">
        <v>2.7257326990365982E-2</v>
      </c>
      <c r="EO299" s="79">
        <v>3.3520713448524475E-2</v>
      </c>
      <c r="EP299" s="79">
        <v>3.4271892160177231E-2</v>
      </c>
      <c r="EQ299" s="79">
        <v>4.0027923882007599E-2</v>
      </c>
      <c r="ER299" s="79">
        <v>4.1319601237773895E-2</v>
      </c>
      <c r="ES299" s="79">
        <v>1.4303309842944145E-2</v>
      </c>
      <c r="ET299" s="79">
        <v>-1.636319444514811E-3</v>
      </c>
      <c r="EU299" s="79">
        <v>-1.5054397284984589E-2</v>
      </c>
      <c r="EV299" s="79">
        <v>-2.0633107051253319E-2</v>
      </c>
      <c r="EW299" s="79">
        <v>56.464832305908203</v>
      </c>
      <c r="EX299" s="79">
        <v>55.648044586181641</v>
      </c>
      <c r="EY299" s="79">
        <v>55.086494445800781</v>
      </c>
      <c r="EZ299" s="79">
        <v>54.549079895019531</v>
      </c>
      <c r="FA299" s="79">
        <v>54.013927459716797</v>
      </c>
      <c r="FB299" s="79">
        <v>53.49114990234375</v>
      </c>
      <c r="FC299" s="79">
        <v>53.327484130859375</v>
      </c>
      <c r="FD299" s="79">
        <v>55.312362670898438</v>
      </c>
      <c r="FE299" s="79">
        <v>58.294113159179688</v>
      </c>
      <c r="FF299" s="79">
        <v>61.221054077148438</v>
      </c>
      <c r="FG299" s="79">
        <v>63.877876281738281</v>
      </c>
      <c r="FH299" s="79">
        <v>66.142890930175781</v>
      </c>
      <c r="FI299" s="79">
        <v>67.809654235839844</v>
      </c>
      <c r="FJ299" s="79">
        <v>69.13623046875</v>
      </c>
      <c r="FK299" s="79">
        <v>70.031845092773438</v>
      </c>
      <c r="FL299" s="79">
        <v>70.099235534667969</v>
      </c>
      <c r="FM299" s="79">
        <v>69.2535400390625</v>
      </c>
      <c r="FN299" s="79">
        <v>67.694854736328125</v>
      </c>
      <c r="FO299" s="79">
        <v>65.433212280273438</v>
      </c>
      <c r="FP299" s="79">
        <v>62.334297180175781</v>
      </c>
      <c r="FQ299" s="79">
        <v>60.329006195068359</v>
      </c>
      <c r="FR299" s="79">
        <v>59.052680969238281</v>
      </c>
      <c r="FS299" s="79">
        <v>58.184829711914063</v>
      </c>
      <c r="FT299" s="79">
        <v>57.338096618652344</v>
      </c>
      <c r="FU299" s="79">
        <v>4.4181304983794689E-3</v>
      </c>
      <c r="FV299" s="79">
        <v>5.3695142269134521E-3</v>
      </c>
      <c r="FW299" s="79">
        <v>4.6214703470468521E-3</v>
      </c>
      <c r="FX299" s="79">
        <v>2808.9091796875</v>
      </c>
      <c r="FY299" s="79">
        <v>1</v>
      </c>
      <c r="FZ299" s="52"/>
      <c r="GA299" s="34"/>
    </row>
    <row r="300" spans="1:183" x14ac:dyDescent="0.25">
      <c r="A300" t="s">
        <v>186</v>
      </c>
      <c r="B300" t="s">
        <v>236</v>
      </c>
      <c r="C300" t="s">
        <v>194</v>
      </c>
      <c r="D300" t="s">
        <v>202</v>
      </c>
      <c r="E300" t="s">
        <v>205</v>
      </c>
      <c r="F300" t="s">
        <v>1</v>
      </c>
      <c r="G300" t="s">
        <v>200</v>
      </c>
      <c r="H300" s="79">
        <v>3939</v>
      </c>
      <c r="I300" s="79">
        <v>0.48730939626693726</v>
      </c>
      <c r="J300" s="79">
        <v>0.43741095066070557</v>
      </c>
      <c r="K300" s="79">
        <v>0.42011183500289917</v>
      </c>
      <c r="L300" s="79">
        <v>0.40564677119255066</v>
      </c>
      <c r="M300" s="79">
        <v>0.41407394409179688</v>
      </c>
      <c r="N300" s="79">
        <v>0.45723199844360352</v>
      </c>
      <c r="O300" s="79">
        <v>0.54325932264328003</v>
      </c>
      <c r="P300" s="79">
        <v>0.62484091520309448</v>
      </c>
      <c r="Q300" s="79">
        <v>0.60623151063919067</v>
      </c>
      <c r="R300" s="79">
        <v>0.58325314521789551</v>
      </c>
      <c r="S300" s="79">
        <v>0.56518977880477905</v>
      </c>
      <c r="T300" s="79">
        <v>0.56157141923904419</v>
      </c>
      <c r="U300" s="79">
        <v>0.55933952331542969</v>
      </c>
      <c r="V300" s="79">
        <v>0.54638981819152832</v>
      </c>
      <c r="W300" s="79">
        <v>0.53455626964569092</v>
      </c>
      <c r="X300" s="79">
        <v>0.53399479389190674</v>
      </c>
      <c r="Y300" s="79">
        <v>0.58841466903686523</v>
      </c>
      <c r="Z300" s="79">
        <v>0.6591869592666626</v>
      </c>
      <c r="AA300" s="79">
        <v>0.71603399515151978</v>
      </c>
      <c r="AB300" s="79">
        <v>0.77987629175186157</v>
      </c>
      <c r="AC300" s="79">
        <v>0.81882470846176147</v>
      </c>
      <c r="AD300" s="79">
        <v>0.80286210775375366</v>
      </c>
      <c r="AE300" s="79">
        <v>0.7077292799949646</v>
      </c>
      <c r="AF300" s="79">
        <v>0.58850365877151489</v>
      </c>
      <c r="AG300" s="79">
        <v>-3.4481246024370193E-2</v>
      </c>
      <c r="AH300" s="79">
        <v>-4.4088371098041534E-2</v>
      </c>
      <c r="AI300" s="79">
        <v>-1.6424821689724922E-2</v>
      </c>
      <c r="AJ300" s="79">
        <v>1.8037823028862476E-3</v>
      </c>
      <c r="AK300" s="79">
        <v>1.3761372305452824E-2</v>
      </c>
      <c r="AL300" s="79">
        <v>1.1380854994058609E-3</v>
      </c>
      <c r="AM300" s="79">
        <v>-1.4141811989247799E-2</v>
      </c>
      <c r="AN300" s="79">
        <v>1.1390485800802708E-2</v>
      </c>
      <c r="AO300" s="79">
        <v>1.4771156944334507E-2</v>
      </c>
      <c r="AP300" s="79">
        <v>8.4522692486643791E-3</v>
      </c>
      <c r="AQ300" s="79">
        <v>7.7187060378491879E-3</v>
      </c>
      <c r="AR300" s="79">
        <v>7.6324502006173134E-3</v>
      </c>
      <c r="AS300" s="79">
        <v>1.4700193889439106E-2</v>
      </c>
      <c r="AT300" s="79">
        <v>1.2926645576953888E-2</v>
      </c>
      <c r="AU300" s="79">
        <v>3.6498601548373699E-4</v>
      </c>
      <c r="AV300" s="79">
        <v>-2.7190772816538811E-3</v>
      </c>
      <c r="AW300" s="79">
        <v>2.8897808864712715E-2</v>
      </c>
      <c r="AX300" s="79">
        <v>4.337349534034729E-2</v>
      </c>
      <c r="AY300" s="79">
        <v>3.0261415988206863E-2</v>
      </c>
      <c r="AZ300" s="79">
        <v>3.0584065243601799E-2</v>
      </c>
      <c r="BA300" s="79">
        <v>1.0650279931724072E-2</v>
      </c>
      <c r="BB300" s="79">
        <v>1.0827988386154175E-2</v>
      </c>
      <c r="BC300" s="79">
        <v>1.4147942885756493E-2</v>
      </c>
      <c r="BD300" s="79">
        <v>-5.2618468180298805E-3</v>
      </c>
      <c r="BE300" s="79">
        <v>-1.8634844571352005E-2</v>
      </c>
      <c r="BF300" s="79">
        <v>-2.8199777007102966E-2</v>
      </c>
      <c r="BG300" s="79">
        <v>-2.2874823771417141E-3</v>
      </c>
      <c r="BH300" s="79">
        <v>1.4335444197058678E-2</v>
      </c>
      <c r="BI300" s="79">
        <v>2.6218010112643242E-2</v>
      </c>
      <c r="BJ300" s="79">
        <v>1.4014466665685177E-2</v>
      </c>
      <c r="BK300" s="79">
        <v>2.9611953068524599E-3</v>
      </c>
      <c r="BL300" s="79">
        <v>2.7230668812990189E-2</v>
      </c>
      <c r="BM300" s="79">
        <v>3.0245453119277954E-2</v>
      </c>
      <c r="BN300" s="79">
        <v>2.3967530578374863E-2</v>
      </c>
      <c r="BO300" s="79">
        <v>2.336454764008522E-2</v>
      </c>
      <c r="BP300" s="79">
        <v>2.1993242204189301E-2</v>
      </c>
      <c r="BQ300" s="79">
        <v>2.9575932770967484E-2</v>
      </c>
      <c r="BR300" s="79">
        <v>2.6618663221597672E-2</v>
      </c>
      <c r="BS300" s="79">
        <v>1.3746416196227074E-2</v>
      </c>
      <c r="BT300" s="79">
        <v>1.0411999188363552E-2</v>
      </c>
      <c r="BU300" s="79">
        <v>4.1910856962203979E-2</v>
      </c>
      <c r="BV300" s="79">
        <v>5.7061929255723953E-2</v>
      </c>
      <c r="BW300" s="79">
        <v>4.4404763728380203E-2</v>
      </c>
      <c r="BX300" s="79">
        <v>4.5471519231796265E-2</v>
      </c>
      <c r="BY300" s="79">
        <v>2.5588357821106911E-2</v>
      </c>
      <c r="BZ300" s="79">
        <v>2.6093898341059685E-2</v>
      </c>
      <c r="CA300" s="79">
        <v>2.9146973043680191E-2</v>
      </c>
      <c r="CB300" s="79">
        <v>1.0167679749429226E-2</v>
      </c>
      <c r="CC300" s="79">
        <v>-7.6596741564571857E-3</v>
      </c>
      <c r="CD300" s="79">
        <v>-1.7195383086800575E-2</v>
      </c>
      <c r="CE300" s="79">
        <v>7.503995206207037E-3</v>
      </c>
      <c r="CF300" s="79">
        <v>2.3014836013317108E-2</v>
      </c>
      <c r="CG300" s="79">
        <v>3.4845437854528427E-2</v>
      </c>
      <c r="CH300" s="79">
        <v>2.2932609543204308E-2</v>
      </c>
      <c r="CI300" s="79">
        <v>1.4806685969233513E-2</v>
      </c>
      <c r="CJ300" s="79">
        <v>3.8201533257961273E-2</v>
      </c>
      <c r="CK300" s="79">
        <v>4.0962904691696167E-2</v>
      </c>
      <c r="CL300" s="79">
        <v>3.4713353961706161E-2</v>
      </c>
      <c r="CM300" s="79">
        <v>3.4200809895992279E-2</v>
      </c>
      <c r="CN300" s="79">
        <v>3.193948045372963E-2</v>
      </c>
      <c r="CO300" s="79">
        <v>3.9878826588392258E-2</v>
      </c>
      <c r="CP300" s="79">
        <v>3.610171377658844E-2</v>
      </c>
      <c r="CQ300" s="79">
        <v>2.3014353588223457E-2</v>
      </c>
      <c r="CR300" s="79">
        <v>1.9506542012095451E-2</v>
      </c>
      <c r="CS300" s="79">
        <v>5.0923652946949005E-2</v>
      </c>
      <c r="CT300" s="79">
        <v>6.6542498767375946E-2</v>
      </c>
      <c r="CU300" s="79">
        <v>5.4200403392314911E-2</v>
      </c>
      <c r="CV300" s="79">
        <v>5.578252300620079E-2</v>
      </c>
      <c r="CW300" s="79">
        <v>3.5934418439865112E-2</v>
      </c>
      <c r="CX300" s="79">
        <v>3.6667022854089737E-2</v>
      </c>
      <c r="CY300" s="79">
        <v>3.9535257965326309E-2</v>
      </c>
      <c r="CZ300" s="79">
        <v>2.0854124799370766E-2</v>
      </c>
      <c r="DA300" s="79">
        <v>3.3154960256069899E-3</v>
      </c>
      <c r="DB300" s="79">
        <v>-6.1909914948046207E-3</v>
      </c>
      <c r="DC300" s="79">
        <v>1.729547418653965E-2</v>
      </c>
      <c r="DD300" s="79">
        <v>3.1694225966930389E-2</v>
      </c>
      <c r="DE300" s="79">
        <v>4.3472863733768463E-2</v>
      </c>
      <c r="DF300" s="79">
        <v>3.1850747764110565E-2</v>
      </c>
      <c r="DG300" s="79">
        <v>2.6652177795767784E-2</v>
      </c>
      <c r="DH300" s="79">
        <v>4.9172393977642059E-2</v>
      </c>
      <c r="DI300" s="79">
        <v>5.1680352538824081E-2</v>
      </c>
      <c r="DJ300" s="79">
        <v>4.5459173619747162E-2</v>
      </c>
      <c r="DK300" s="79">
        <v>4.5037072151899338E-2</v>
      </c>
      <c r="DL300" s="79">
        <v>4.1885722428560257E-2</v>
      </c>
      <c r="DM300" s="79">
        <v>5.0181716680526733E-2</v>
      </c>
      <c r="DN300" s="79">
        <v>4.5584764331579208E-2</v>
      </c>
      <c r="DO300" s="79">
        <v>3.2282289117574692E-2</v>
      </c>
      <c r="DP300" s="79">
        <v>2.8601085767149925E-2</v>
      </c>
      <c r="DQ300" s="79">
        <v>5.9936448931694031E-2</v>
      </c>
      <c r="DR300" s="79">
        <v>7.602306455373764E-2</v>
      </c>
      <c r="DS300" s="79">
        <v>6.399603933095932E-2</v>
      </c>
      <c r="DT300" s="79">
        <v>6.6093526780605316E-2</v>
      </c>
      <c r="DU300" s="79">
        <v>4.6280484646558762E-2</v>
      </c>
      <c r="DV300" s="79">
        <v>4.7240149229764938E-2</v>
      </c>
      <c r="DW300" s="79">
        <v>4.9923542886972427E-2</v>
      </c>
      <c r="DX300" s="79">
        <v>3.1540565192699432E-2</v>
      </c>
      <c r="DY300" s="79">
        <v>1.9161898642778397E-2</v>
      </c>
      <c r="DZ300" s="79">
        <v>9.6976039931178093E-3</v>
      </c>
      <c r="EA300" s="79">
        <v>3.1432811170816422E-2</v>
      </c>
      <c r="EB300" s="79">
        <v>4.4225890189409256E-2</v>
      </c>
      <c r="EC300" s="79">
        <v>5.5929500609636307E-2</v>
      </c>
      <c r="ED300" s="79">
        <v>4.4727131724357605E-2</v>
      </c>
      <c r="EE300" s="79">
        <v>4.3755184859037399E-2</v>
      </c>
      <c r="EF300" s="79">
        <v>6.5012574195861816E-2</v>
      </c>
      <c r="EG300" s="79">
        <v>6.7154653370380402E-2</v>
      </c>
      <c r="EH300" s="79">
        <v>6.0974437743425369E-2</v>
      </c>
      <c r="EI300" s="79">
        <v>6.0682911425828934E-2</v>
      </c>
      <c r="EJ300" s="79">
        <v>5.6246515363454819E-2</v>
      </c>
      <c r="EK300" s="79">
        <v>6.5057456493377686E-2</v>
      </c>
      <c r="EL300" s="79">
        <v>5.927678570151329E-2</v>
      </c>
      <c r="EM300" s="79">
        <v>4.5663721859455109E-2</v>
      </c>
      <c r="EN300" s="79">
        <v>4.1732165962457657E-2</v>
      </c>
      <c r="EO300" s="79">
        <v>7.2949491441249847E-2</v>
      </c>
      <c r="EP300" s="79">
        <v>8.9711494743824005E-2</v>
      </c>
      <c r="EQ300" s="79">
        <v>7.813938707113266E-2</v>
      </c>
      <c r="ER300" s="79">
        <v>8.0980971455574036E-2</v>
      </c>
      <c r="ES300" s="79">
        <v>6.1218559741973877E-2</v>
      </c>
      <c r="ET300" s="79">
        <v>6.2506057322025299E-2</v>
      </c>
      <c r="EU300" s="79">
        <v>6.4922578632831573E-2</v>
      </c>
      <c r="EV300" s="79">
        <v>4.6970091760158539E-2</v>
      </c>
      <c r="EW300" s="79">
        <v>56.859577178955078</v>
      </c>
      <c r="EX300" s="79">
        <v>55.877040863037109</v>
      </c>
      <c r="EY300" s="79">
        <v>55.124790191650391</v>
      </c>
      <c r="EZ300" s="79">
        <v>54.531368255615234</v>
      </c>
      <c r="FA300" s="79">
        <v>53.946731567382813</v>
      </c>
      <c r="FB300" s="79">
        <v>53.306514739990234</v>
      </c>
      <c r="FC300" s="79">
        <v>53.149299621582031</v>
      </c>
      <c r="FD300" s="79">
        <v>55.053905487060547</v>
      </c>
      <c r="FE300" s="79">
        <v>58.271526336669922</v>
      </c>
      <c r="FF300" s="79">
        <v>61.414546966552734</v>
      </c>
      <c r="FG300" s="79">
        <v>64.101554870605469</v>
      </c>
      <c r="FH300" s="79">
        <v>66.436752319335938</v>
      </c>
      <c r="FI300" s="79">
        <v>68.402687072753906</v>
      </c>
      <c r="FJ300" s="79">
        <v>69.866584777832031</v>
      </c>
      <c r="FK300" s="79">
        <v>70.838058471679688</v>
      </c>
      <c r="FL300" s="79">
        <v>71.174087524414063</v>
      </c>
      <c r="FM300" s="79">
        <v>70.932273864746094</v>
      </c>
      <c r="FN300" s="79">
        <v>69.882972717285156</v>
      </c>
      <c r="FO300" s="79">
        <v>67.609703063964844</v>
      </c>
      <c r="FP300" s="79">
        <v>64.430999755859375</v>
      </c>
      <c r="FQ300" s="79">
        <v>62.000022888183594</v>
      </c>
      <c r="FR300" s="79">
        <v>60.430770874023438</v>
      </c>
      <c r="FS300" s="79">
        <v>59.075984954833984</v>
      </c>
      <c r="FT300" s="79">
        <v>57.787631988525391</v>
      </c>
      <c r="FU300" s="79">
        <v>1.4037366956472397E-2</v>
      </c>
      <c r="FV300" s="79">
        <v>1.5601439401507378E-2</v>
      </c>
      <c r="FW300" s="79">
        <v>1.4401831664144993E-2</v>
      </c>
      <c r="FX300" s="79">
        <v>717.3636474609375</v>
      </c>
      <c r="FY300" s="79">
        <v>1</v>
      </c>
      <c r="FZ300" s="52"/>
      <c r="GA300" s="34"/>
    </row>
    <row r="301" spans="1:183" x14ac:dyDescent="0.25">
      <c r="A301" t="s">
        <v>186</v>
      </c>
      <c r="B301" t="s">
        <v>236</v>
      </c>
      <c r="C301" t="s">
        <v>194</v>
      </c>
      <c r="D301" t="s">
        <v>202</v>
      </c>
      <c r="E301" t="s">
        <v>205</v>
      </c>
      <c r="F301" t="s">
        <v>1</v>
      </c>
      <c r="G301" t="s">
        <v>1</v>
      </c>
      <c r="H301" s="79">
        <v>30297</v>
      </c>
      <c r="I301" s="79">
        <v>0.39903157949447632</v>
      </c>
      <c r="J301" s="79">
        <v>0.34956333041191101</v>
      </c>
      <c r="K301" s="79">
        <v>0.32312065362930298</v>
      </c>
      <c r="L301" s="79">
        <v>0.31278598308563232</v>
      </c>
      <c r="M301" s="79">
        <v>0.32188230752944946</v>
      </c>
      <c r="N301" s="79">
        <v>0.35387948155403137</v>
      </c>
      <c r="O301" s="79">
        <v>0.44188913702964783</v>
      </c>
      <c r="P301" s="79">
        <v>0.50520408153533936</v>
      </c>
      <c r="Q301" s="79">
        <v>0.47700133919715881</v>
      </c>
      <c r="R301" s="79">
        <v>0.4591350257396698</v>
      </c>
      <c r="S301" s="79">
        <v>0.4376550018787384</v>
      </c>
      <c r="T301" s="79">
        <v>0.42639613151550293</v>
      </c>
      <c r="U301" s="79">
        <v>0.42518949508666992</v>
      </c>
      <c r="V301" s="79">
        <v>0.41054987907409668</v>
      </c>
      <c r="W301" s="79">
        <v>0.4028470516204834</v>
      </c>
      <c r="X301" s="79">
        <v>0.41263306140899658</v>
      </c>
      <c r="Y301" s="79">
        <v>0.43925103545188904</v>
      </c>
      <c r="Z301" s="79">
        <v>0.49504435062408447</v>
      </c>
      <c r="AA301" s="79">
        <v>0.56909185647964478</v>
      </c>
      <c r="AB301" s="79">
        <v>0.63599210977554321</v>
      </c>
      <c r="AC301" s="79">
        <v>0.68983280658721924</v>
      </c>
      <c r="AD301" s="79">
        <v>0.66923576593399048</v>
      </c>
      <c r="AE301" s="79">
        <v>0.58267068862915039</v>
      </c>
      <c r="AF301" s="79">
        <v>0.48423609137535095</v>
      </c>
      <c r="AG301" s="79">
        <v>-3.9398297667503357E-2</v>
      </c>
      <c r="AH301" s="79">
        <v>-3.4842878580093384E-2</v>
      </c>
      <c r="AI301" s="79">
        <v>-2.6139369234442711E-2</v>
      </c>
      <c r="AJ301" s="79">
        <v>-2.3951807990670204E-2</v>
      </c>
      <c r="AK301" s="79">
        <v>-1.3920013792812824E-2</v>
      </c>
      <c r="AL301" s="79">
        <v>-1.7583895474672318E-2</v>
      </c>
      <c r="AM301" s="79">
        <v>-7.067384198307991E-3</v>
      </c>
      <c r="AN301" s="79">
        <v>-4.3358770199120045E-3</v>
      </c>
      <c r="AO301" s="79">
        <v>-1.837564748711884E-3</v>
      </c>
      <c r="AP301" s="79">
        <v>-2.1031717769801617E-3</v>
      </c>
      <c r="AQ301" s="79">
        <v>-3.2269337680190802E-3</v>
      </c>
      <c r="AR301" s="79">
        <v>-1.7919280799105763E-3</v>
      </c>
      <c r="AS301" s="79">
        <v>-1.5874883392825723E-3</v>
      </c>
      <c r="AT301" s="79">
        <v>1.1116679525002837E-3</v>
      </c>
      <c r="AU301" s="79">
        <v>1.9548553973436356E-3</v>
      </c>
      <c r="AV301" s="79">
        <v>1.2301352806389332E-2</v>
      </c>
      <c r="AW301" s="79">
        <v>2.1929241716861725E-2</v>
      </c>
      <c r="AX301" s="79">
        <v>2.3767231032252312E-2</v>
      </c>
      <c r="AY301" s="79">
        <v>2.6570700109004974E-2</v>
      </c>
      <c r="AZ301" s="79">
        <v>2.5632517412304878E-2</v>
      </c>
      <c r="BA301" s="79">
        <v>-2.302099484950304E-3</v>
      </c>
      <c r="BB301" s="79">
        <v>-1.6681024804711342E-2</v>
      </c>
      <c r="BC301" s="79">
        <v>-2.644062414765358E-2</v>
      </c>
      <c r="BD301" s="79">
        <v>-3.3156156539916992E-2</v>
      </c>
      <c r="BE301" s="79">
        <v>-3.4159842878580093E-2</v>
      </c>
      <c r="BF301" s="79">
        <v>-2.9996033757925034E-2</v>
      </c>
      <c r="BG301" s="79">
        <v>-2.1781837567687035E-2</v>
      </c>
      <c r="BH301" s="79">
        <v>-1.9369727000594139E-2</v>
      </c>
      <c r="BI301" s="79">
        <v>-9.1788498684763908E-3</v>
      </c>
      <c r="BJ301" s="79">
        <v>-1.2291204184293747E-2</v>
      </c>
      <c r="BK301" s="79">
        <v>-1.436481368727982E-3</v>
      </c>
      <c r="BL301" s="79">
        <v>9.7411090973764658E-4</v>
      </c>
      <c r="BM301" s="79">
        <v>3.6616844590753317E-3</v>
      </c>
      <c r="BN301" s="79">
        <v>3.3222569618374109E-3</v>
      </c>
      <c r="BO301" s="79">
        <v>2.057528356090188E-3</v>
      </c>
      <c r="BP301" s="79">
        <v>3.0253145378082991E-3</v>
      </c>
      <c r="BQ301" s="79">
        <v>3.2973566558212042E-3</v>
      </c>
      <c r="BR301" s="79">
        <v>5.5673997849225998E-3</v>
      </c>
      <c r="BS301" s="79">
        <v>6.0803932137787342E-3</v>
      </c>
      <c r="BT301" s="79">
        <v>1.6598565503954887E-2</v>
      </c>
      <c r="BU301" s="79">
        <v>2.6196645572781563E-2</v>
      </c>
      <c r="BV301" s="79">
        <v>2.8292085975408554E-2</v>
      </c>
      <c r="BW301" s="79">
        <v>3.1277362257242203E-2</v>
      </c>
      <c r="BX301" s="79">
        <v>3.100249171257019E-2</v>
      </c>
      <c r="BY301" s="79">
        <v>3.5983717534691095E-3</v>
      </c>
      <c r="BZ301" s="79">
        <v>-1.0599181056022644E-2</v>
      </c>
      <c r="CA301" s="79">
        <v>-2.0806383341550827E-2</v>
      </c>
      <c r="CB301" s="79">
        <v>-2.7673343196511269E-2</v>
      </c>
      <c r="CC301" s="79">
        <v>-3.0531704425811768E-2</v>
      </c>
      <c r="CD301" s="79">
        <v>-2.6639120653271675E-2</v>
      </c>
      <c r="CE301" s="79">
        <v>-1.8763827160000801E-2</v>
      </c>
      <c r="CF301" s="79">
        <v>-1.6196191310882568E-2</v>
      </c>
      <c r="CG301" s="79">
        <v>-5.8951335959136486E-3</v>
      </c>
      <c r="CH301" s="79">
        <v>-8.6255017668008804E-3</v>
      </c>
      <c r="CI301" s="79">
        <v>2.4634646251797676E-3</v>
      </c>
      <c r="CJ301" s="79">
        <v>4.6517918817698956E-3</v>
      </c>
      <c r="CK301" s="79">
        <v>7.4704480357468128E-3</v>
      </c>
      <c r="CL301" s="79">
        <v>7.0798923261463642E-3</v>
      </c>
      <c r="CM301" s="79">
        <v>5.7175308465957642E-3</v>
      </c>
      <c r="CN301" s="79">
        <v>6.3617220148444176E-3</v>
      </c>
      <c r="CO301" s="79">
        <v>6.6805854439735413E-3</v>
      </c>
      <c r="CP301" s="79">
        <v>8.6534265428781509E-3</v>
      </c>
      <c r="CQ301" s="79">
        <v>8.9377276599407196E-3</v>
      </c>
      <c r="CR301" s="79">
        <v>1.9574806094169617E-2</v>
      </c>
      <c r="CS301" s="79">
        <v>2.9152238741517067E-2</v>
      </c>
      <c r="CT301" s="79">
        <v>3.1425986438989639E-2</v>
      </c>
      <c r="CU301" s="79">
        <v>3.4537181258201599E-2</v>
      </c>
      <c r="CV301" s="79">
        <v>3.4721724689006805E-2</v>
      </c>
      <c r="CW301" s="79">
        <v>7.685020100325346E-3</v>
      </c>
      <c r="CX301" s="79">
        <v>-6.3869152218103409E-3</v>
      </c>
      <c r="CY301" s="79">
        <v>-1.6904124990105629E-2</v>
      </c>
      <c r="CZ301" s="79">
        <v>-2.3875964805483818E-2</v>
      </c>
      <c r="DA301" s="79">
        <v>-2.6903565973043442E-2</v>
      </c>
      <c r="DB301" s="79">
        <v>-2.3282205685973167E-2</v>
      </c>
      <c r="DC301" s="79">
        <v>-1.5745814889669418E-2</v>
      </c>
      <c r="DD301" s="79">
        <v>-1.3022654689848423E-2</v>
      </c>
      <c r="DE301" s="79">
        <v>-2.6114180218428373E-3</v>
      </c>
      <c r="DF301" s="79">
        <v>-4.9597998149693012E-3</v>
      </c>
      <c r="DG301" s="79">
        <v>6.3634105026721954E-3</v>
      </c>
      <c r="DH301" s="79">
        <v>8.3294734358787537E-3</v>
      </c>
      <c r="DI301" s="79">
        <v>1.127921137958765E-2</v>
      </c>
      <c r="DJ301" s="79">
        <v>1.0837527923285961E-2</v>
      </c>
      <c r="DK301" s="79">
        <v>9.3775326386094093E-3</v>
      </c>
      <c r="DL301" s="79">
        <v>9.6981292590498924E-3</v>
      </c>
      <c r="DM301" s="79">
        <v>1.0063813999295235E-2</v>
      </c>
      <c r="DN301" s="79">
        <v>1.1739452369511127E-2</v>
      </c>
      <c r="DO301" s="79">
        <v>1.1795063503086567E-2</v>
      </c>
      <c r="DP301" s="79">
        <v>2.2551042959094048E-2</v>
      </c>
      <c r="DQ301" s="79">
        <v>3.210783377289772E-2</v>
      </c>
      <c r="DR301" s="79">
        <v>3.4559886902570724E-2</v>
      </c>
      <c r="DS301" s="79">
        <v>3.7797003984451294E-2</v>
      </c>
      <c r="DT301" s="79">
        <v>3.8440953940153122E-2</v>
      </c>
      <c r="DU301" s="79">
        <v>1.1771667748689651E-2</v>
      </c>
      <c r="DV301" s="79">
        <v>-2.1746491547673941E-3</v>
      </c>
      <c r="DW301" s="79">
        <v>-1.3001866638660431E-2</v>
      </c>
      <c r="DX301" s="79">
        <v>-2.0078584551811218E-2</v>
      </c>
      <c r="DY301" s="79">
        <v>-2.1665111184120178E-2</v>
      </c>
      <c r="DZ301" s="79">
        <v>-1.843535527586937E-2</v>
      </c>
      <c r="EA301" s="79">
        <v>-1.1388285085558891E-2</v>
      </c>
      <c r="EB301" s="79">
        <v>-8.4405718371272087E-3</v>
      </c>
      <c r="EC301" s="79">
        <v>2.1297456696629524E-3</v>
      </c>
      <c r="ED301" s="79">
        <v>3.3289199927821755E-4</v>
      </c>
      <c r="EE301" s="79">
        <v>1.1994312517344952E-2</v>
      </c>
      <c r="EF301" s="79">
        <v>1.3639461249113083E-2</v>
      </c>
      <c r="EG301" s="79">
        <v>1.6778459772467613E-2</v>
      </c>
      <c r="EH301" s="79">
        <v>1.6262955963611603E-2</v>
      </c>
      <c r="EI301" s="79">
        <v>1.4661994762718678E-2</v>
      </c>
      <c r="EJ301" s="79">
        <v>1.4515372924506664E-2</v>
      </c>
      <c r="EK301" s="79">
        <v>1.494865957647562E-2</v>
      </c>
      <c r="EL301" s="79">
        <v>1.6195185482501984E-2</v>
      </c>
      <c r="EM301" s="79">
        <v>1.5920601785182953E-2</v>
      </c>
      <c r="EN301" s="79">
        <v>2.6848258450627327E-2</v>
      </c>
      <c r="EO301" s="79">
        <v>3.6375235766172409E-2</v>
      </c>
      <c r="EP301" s="79">
        <v>3.9084736257791519E-2</v>
      </c>
      <c r="EQ301" s="79">
        <v>4.2503666132688522E-2</v>
      </c>
      <c r="ER301" s="79">
        <v>4.3810926377773285E-2</v>
      </c>
      <c r="ES301" s="79">
        <v>1.7672140151262283E-2</v>
      </c>
      <c r="ET301" s="79">
        <v>3.9071943610906601E-3</v>
      </c>
      <c r="EU301" s="79">
        <v>-7.3676258325576782E-3</v>
      </c>
      <c r="EV301" s="79">
        <v>-1.4595772139728069E-2</v>
      </c>
      <c r="EW301" s="79">
        <v>56.523967742919922</v>
      </c>
      <c r="EX301" s="79">
        <v>55.68402099609375</v>
      </c>
      <c r="EY301" s="79">
        <v>55.092502593994141</v>
      </c>
      <c r="EZ301" s="79">
        <v>54.546401977539063</v>
      </c>
      <c r="FA301" s="79">
        <v>54.003818511962891</v>
      </c>
      <c r="FB301" s="79">
        <v>53.462390899658203</v>
      </c>
      <c r="FC301" s="79">
        <v>53.299625396728516</v>
      </c>
      <c r="FD301" s="79">
        <v>55.272979736328125</v>
      </c>
      <c r="FE301" s="79">
        <v>58.290576934814453</v>
      </c>
      <c r="FF301" s="79">
        <v>61.251579284667969</v>
      </c>
      <c r="FG301" s="79">
        <v>63.913627624511719</v>
      </c>
      <c r="FH301" s="79">
        <v>66.191070556640625</v>
      </c>
      <c r="FI301" s="79">
        <v>67.905357360839844</v>
      </c>
      <c r="FJ301" s="79">
        <v>69.256797790527344</v>
      </c>
      <c r="FK301" s="79">
        <v>70.167961120605469</v>
      </c>
      <c r="FL301" s="79">
        <v>70.282157897949219</v>
      </c>
      <c r="FM301" s="79">
        <v>69.539596557617188</v>
      </c>
      <c r="FN301" s="79">
        <v>68.058509826660156</v>
      </c>
      <c r="FO301" s="79">
        <v>65.783561706542969</v>
      </c>
      <c r="FP301" s="79">
        <v>62.662578582763672</v>
      </c>
      <c r="FQ301" s="79">
        <v>60.578346252441406</v>
      </c>
      <c r="FR301" s="79">
        <v>59.255870819091797</v>
      </c>
      <c r="FS301" s="79">
        <v>58.313953399658203</v>
      </c>
      <c r="FT301" s="79">
        <v>57.403388977050781</v>
      </c>
      <c r="FU301" s="79">
        <v>4.2549879290163517E-3</v>
      </c>
      <c r="FV301" s="79">
        <v>5.0927805714309216E-3</v>
      </c>
      <c r="FW301" s="79">
        <v>4.4352398253977299E-3</v>
      </c>
      <c r="FX301" s="79">
        <v>3526.272705078125</v>
      </c>
      <c r="FY301" s="79">
        <v>1</v>
      </c>
      <c r="FZ301" s="52"/>
      <c r="GA301" s="34"/>
    </row>
    <row r="302" spans="1:183" x14ac:dyDescent="0.25">
      <c r="A302" t="s">
        <v>186</v>
      </c>
      <c r="B302" t="s">
        <v>236</v>
      </c>
      <c r="C302" t="s">
        <v>194</v>
      </c>
      <c r="D302" t="s">
        <v>202</v>
      </c>
      <c r="E302" t="s">
        <v>205</v>
      </c>
      <c r="F302" t="s">
        <v>178</v>
      </c>
      <c r="G302" t="s">
        <v>1</v>
      </c>
      <c r="H302" s="79">
        <v>21981</v>
      </c>
      <c r="I302" s="79">
        <v>0.3557623028755188</v>
      </c>
      <c r="J302" s="79">
        <v>0.30637767910957336</v>
      </c>
      <c r="K302" s="79">
        <v>0.27900096774101257</v>
      </c>
      <c r="L302" s="79">
        <v>0.26833838224411011</v>
      </c>
      <c r="M302" s="79">
        <v>0.27033740282058716</v>
      </c>
      <c r="N302" s="79">
        <v>0.2919040322303772</v>
      </c>
      <c r="O302" s="79">
        <v>0.35885587334632874</v>
      </c>
      <c r="P302" s="79">
        <v>0.42321702837944031</v>
      </c>
      <c r="Q302" s="79">
        <v>0.40614151954650879</v>
      </c>
      <c r="R302" s="79">
        <v>0.38534420728683472</v>
      </c>
      <c r="S302" s="79">
        <v>0.36342442035675049</v>
      </c>
      <c r="T302" s="79">
        <v>0.35640367865562439</v>
      </c>
      <c r="U302" s="79">
        <v>0.35845643281936646</v>
      </c>
      <c r="V302" s="79">
        <v>0.34355136752128601</v>
      </c>
      <c r="W302" s="79">
        <v>0.33756375312805176</v>
      </c>
      <c r="X302" s="79">
        <v>0.34325820207595825</v>
      </c>
      <c r="Y302" s="79">
        <v>0.36557331681251526</v>
      </c>
      <c r="Z302" s="79">
        <v>0.41868922114372253</v>
      </c>
      <c r="AA302" s="79">
        <v>0.49285608530044556</v>
      </c>
      <c r="AB302" s="79">
        <v>0.55606162548065186</v>
      </c>
      <c r="AC302" s="79">
        <v>0.61234807968139648</v>
      </c>
      <c r="AD302" s="79">
        <v>0.59391582012176514</v>
      </c>
      <c r="AE302" s="79">
        <v>0.52268320322036743</v>
      </c>
      <c r="AF302" s="79">
        <v>0.43236950039863586</v>
      </c>
      <c r="AG302" s="79">
        <v>-4.2563371360301971E-2</v>
      </c>
      <c r="AH302" s="79">
        <v>-3.9157088845968246E-2</v>
      </c>
      <c r="AI302" s="79">
        <v>-3.1477883458137512E-2</v>
      </c>
      <c r="AJ302" s="79">
        <v>-2.5465162470936775E-2</v>
      </c>
      <c r="AK302" s="79">
        <v>-1.9112031906843185E-2</v>
      </c>
      <c r="AL302" s="79">
        <v>-1.6648856922984123E-2</v>
      </c>
      <c r="AM302" s="79">
        <v>-9.808284230530262E-3</v>
      </c>
      <c r="AN302" s="79">
        <v>-1.3592403382062912E-2</v>
      </c>
      <c r="AO302" s="79">
        <v>-6.2415837310254574E-3</v>
      </c>
      <c r="AP302" s="79">
        <v>-2.2936244495213032E-3</v>
      </c>
      <c r="AQ302" s="79">
        <v>-7.5867697596549988E-3</v>
      </c>
      <c r="AR302" s="79">
        <v>-6.3395276665687561E-3</v>
      </c>
      <c r="AS302" s="79">
        <v>-3.9702923968434334E-3</v>
      </c>
      <c r="AT302" s="79">
        <v>-4.4154482893645763E-3</v>
      </c>
      <c r="AU302" s="79">
        <v>9.0965291019529104E-4</v>
      </c>
      <c r="AV302" s="79">
        <v>8.995584212243557E-3</v>
      </c>
      <c r="AW302" s="79">
        <v>1.3367230072617531E-2</v>
      </c>
      <c r="AX302" s="79">
        <v>1.8088875338435173E-2</v>
      </c>
      <c r="AY302" s="79">
        <v>2.1679917350411415E-2</v>
      </c>
      <c r="AZ302" s="79">
        <v>1.8036257475614548E-2</v>
      </c>
      <c r="BA302" s="79">
        <v>-3.0064324382692575E-3</v>
      </c>
      <c r="BB302" s="79">
        <v>-2.5814838707447052E-2</v>
      </c>
      <c r="BC302" s="79">
        <v>-3.8384050130844116E-2</v>
      </c>
      <c r="BD302" s="79">
        <v>-4.3385159224271774E-2</v>
      </c>
      <c r="BE302" s="79">
        <v>-3.765111044049263E-2</v>
      </c>
      <c r="BF302" s="79">
        <v>-3.464079275727272E-2</v>
      </c>
      <c r="BG302" s="79">
        <v>-2.7666391804814339E-2</v>
      </c>
      <c r="BH302" s="79">
        <v>-2.193303219974041E-2</v>
      </c>
      <c r="BI302" s="79">
        <v>-1.5760006383061409E-2</v>
      </c>
      <c r="BJ302" s="79">
        <v>-1.3280797749757767E-2</v>
      </c>
      <c r="BK302" s="79">
        <v>-5.7977838441729546E-3</v>
      </c>
      <c r="BL302" s="79">
        <v>-9.4478856772184372E-3</v>
      </c>
      <c r="BM302" s="79">
        <v>-1.6714720986783504E-3</v>
      </c>
      <c r="BN302" s="79">
        <v>1.8023347947746515E-3</v>
      </c>
      <c r="BO302" s="79">
        <v>-3.4556970931589603E-3</v>
      </c>
      <c r="BP302" s="79">
        <v>-2.6334875728935003E-3</v>
      </c>
      <c r="BQ302" s="79">
        <v>-5.1463680574670434E-4</v>
      </c>
      <c r="BR302" s="79">
        <v>-1.0592114413157105E-3</v>
      </c>
      <c r="BS302" s="79">
        <v>4.1687996126711369E-3</v>
      </c>
      <c r="BT302" s="79">
        <v>1.2179541401565075E-2</v>
      </c>
      <c r="BU302" s="79">
        <v>1.6773177310824394E-2</v>
      </c>
      <c r="BV302" s="79">
        <v>2.1877622231841087E-2</v>
      </c>
      <c r="BW302" s="79">
        <v>2.5836357846856117E-2</v>
      </c>
      <c r="BX302" s="79">
        <v>2.2518053650856018E-2</v>
      </c>
      <c r="BY302" s="79">
        <v>2.196168527007103E-3</v>
      </c>
      <c r="BZ302" s="79">
        <v>-2.0574498921632767E-2</v>
      </c>
      <c r="CA302" s="79">
        <v>-3.33586186170578E-2</v>
      </c>
      <c r="CB302" s="79">
        <v>-3.8100153207778931E-2</v>
      </c>
      <c r="CC302" s="79">
        <v>-3.4248895943164825E-2</v>
      </c>
      <c r="CD302" s="79">
        <v>-3.1512822955846786E-2</v>
      </c>
      <c r="CE302" s="79">
        <v>-2.5026563555002213E-2</v>
      </c>
      <c r="CF302" s="79">
        <v>-1.9486691802740097E-2</v>
      </c>
      <c r="CG302" s="79">
        <v>-1.343840267509222E-2</v>
      </c>
      <c r="CH302" s="79">
        <v>-1.0948090814054012E-2</v>
      </c>
      <c r="CI302" s="79">
        <v>-3.0201228801161051E-3</v>
      </c>
      <c r="CJ302" s="79">
        <v>-6.5774060785770416E-3</v>
      </c>
      <c r="CK302" s="79">
        <v>1.4937737723812461E-3</v>
      </c>
      <c r="CL302" s="79">
        <v>4.6391836367547512E-3</v>
      </c>
      <c r="CM302" s="79">
        <v>-5.9452938148751855E-4</v>
      </c>
      <c r="CN302" s="79">
        <v>-6.669554568361491E-5</v>
      </c>
      <c r="CO302" s="79">
        <v>1.8787395674735308E-3</v>
      </c>
      <c r="CP302" s="79">
        <v>1.2653078883886337E-3</v>
      </c>
      <c r="CQ302" s="79">
        <v>6.4260740764439106E-3</v>
      </c>
      <c r="CR302" s="79">
        <v>1.4384739100933075E-2</v>
      </c>
      <c r="CS302" s="79">
        <v>1.913212426006794E-2</v>
      </c>
      <c r="CT302" s="79">
        <v>2.4501696228981018E-2</v>
      </c>
      <c r="CU302" s="79">
        <v>2.8715096414089203E-2</v>
      </c>
      <c r="CV302" s="79">
        <v>2.5622133165597916E-2</v>
      </c>
      <c r="CW302" s="79">
        <v>5.7994741946458817E-3</v>
      </c>
      <c r="CX302" s="79">
        <v>-1.694505475461483E-2</v>
      </c>
      <c r="CY302" s="79">
        <v>-2.9878022149205208E-2</v>
      </c>
      <c r="CZ302" s="79">
        <v>-3.4439772367477417E-2</v>
      </c>
      <c r="DA302" s="79">
        <v>-3.0846681445837021E-2</v>
      </c>
      <c r="DB302" s="79">
        <v>-2.8384847566485405E-2</v>
      </c>
      <c r="DC302" s="79">
        <v>-2.2386735305190086E-2</v>
      </c>
      <c r="DD302" s="79">
        <v>-1.7040349543094635E-2</v>
      </c>
      <c r="DE302" s="79">
        <v>-1.1116799898445606E-2</v>
      </c>
      <c r="DF302" s="79">
        <v>-8.6153829470276833E-3</v>
      </c>
      <c r="DG302" s="79">
        <v>-2.4246227985713631E-4</v>
      </c>
      <c r="DH302" s="79">
        <v>-3.7069260142743587E-3</v>
      </c>
      <c r="DI302" s="79">
        <v>4.659019410610199E-3</v>
      </c>
      <c r="DJ302" s="79">
        <v>7.4760327115654945E-3</v>
      </c>
      <c r="DK302" s="79">
        <v>2.2666386794298887E-3</v>
      </c>
      <c r="DL302" s="79">
        <v>2.5000968016684055E-3</v>
      </c>
      <c r="DM302" s="79">
        <v>4.272115882486105E-3</v>
      </c>
      <c r="DN302" s="79">
        <v>3.5898268688470125E-3</v>
      </c>
      <c r="DO302" s="79">
        <v>8.6833490058779716E-3</v>
      </c>
      <c r="DP302" s="79">
        <v>1.658993773162365E-2</v>
      </c>
      <c r="DQ302" s="79">
        <v>2.1491074934601784E-2</v>
      </c>
      <c r="DR302" s="79">
        <v>2.7125770226120949E-2</v>
      </c>
      <c r="DS302" s="79">
        <v>3.1593833118677139E-2</v>
      </c>
      <c r="DT302" s="79">
        <v>2.8726212680339813E-2</v>
      </c>
      <c r="DU302" s="79">
        <v>9.4027798622846603E-3</v>
      </c>
      <c r="DV302" s="79">
        <v>-1.3315608724951744E-2</v>
      </c>
      <c r="DW302" s="79">
        <v>-2.6397421956062317E-2</v>
      </c>
      <c r="DX302" s="79">
        <v>-3.0779393389821053E-2</v>
      </c>
      <c r="DY302" s="79">
        <v>-2.5934420526027679E-2</v>
      </c>
      <c r="DZ302" s="79">
        <v>-2.3868553340435028E-2</v>
      </c>
      <c r="EA302" s="79">
        <v>-1.8575243651866913E-2</v>
      </c>
      <c r="EB302" s="79">
        <v>-1.350821927189827E-2</v>
      </c>
      <c r="EC302" s="79">
        <v>-7.7647739090025425E-3</v>
      </c>
      <c r="ED302" s="79">
        <v>-5.247325636446476E-3</v>
      </c>
      <c r="EE302" s="79">
        <v>3.7680387031286955E-3</v>
      </c>
      <c r="EF302" s="79">
        <v>4.3759125401265919E-4</v>
      </c>
      <c r="EG302" s="79">
        <v>9.2291310429573059E-3</v>
      </c>
      <c r="EH302" s="79">
        <v>1.1571992188692093E-2</v>
      </c>
      <c r="EI302" s="79">
        <v>6.3977106474339962E-3</v>
      </c>
      <c r="EJ302" s="79">
        <v>6.2061366625130177E-3</v>
      </c>
      <c r="EK302" s="79">
        <v>7.7277719974517822E-3</v>
      </c>
      <c r="EL302" s="79">
        <v>6.9460640661418438E-3</v>
      </c>
      <c r="EM302" s="79">
        <v>1.1942494660615921E-2</v>
      </c>
      <c r="EN302" s="79">
        <v>1.9773894920945168E-2</v>
      </c>
      <c r="EO302" s="79">
        <v>2.4897020310163498E-2</v>
      </c>
      <c r="EP302" s="79">
        <v>3.0914517119526863E-2</v>
      </c>
      <c r="EQ302" s="79">
        <v>3.575027734041214E-2</v>
      </c>
      <c r="ER302" s="79">
        <v>3.3208012580871582E-2</v>
      </c>
      <c r="ES302" s="79">
        <v>1.4605380594730377E-2</v>
      </c>
      <c r="ET302" s="79">
        <v>-8.0752680078148842E-3</v>
      </c>
      <c r="EU302" s="79">
        <v>-2.1371990442276001E-2</v>
      </c>
      <c r="EV302" s="79">
        <v>-2.549438551068306E-2</v>
      </c>
      <c r="EW302" s="79">
        <v>56.298995971679688</v>
      </c>
      <c r="EX302" s="79">
        <v>55.594005584716797</v>
      </c>
      <c r="EY302" s="79">
        <v>55.165683746337891</v>
      </c>
      <c r="EZ302" s="79">
        <v>54.648780822753906</v>
      </c>
      <c r="FA302" s="79">
        <v>54.246486663818359</v>
      </c>
      <c r="FB302" s="79">
        <v>53.923271179199219</v>
      </c>
      <c r="FC302" s="79">
        <v>53.812458038330078</v>
      </c>
      <c r="FD302" s="79">
        <v>55.750263214111328</v>
      </c>
      <c r="FE302" s="79">
        <v>58.504268646240234</v>
      </c>
      <c r="FF302" s="79">
        <v>61.25433349609375</v>
      </c>
      <c r="FG302" s="79">
        <v>63.700580596923828</v>
      </c>
      <c r="FH302" s="79">
        <v>65.864471435546875</v>
      </c>
      <c r="FI302" s="79">
        <v>67.481124877929688</v>
      </c>
      <c r="FJ302" s="79">
        <v>68.680595397949219</v>
      </c>
      <c r="FK302" s="79">
        <v>69.408073425292969</v>
      </c>
      <c r="FL302" s="79">
        <v>69.210716247558594</v>
      </c>
      <c r="FM302" s="79">
        <v>68.235015869140625</v>
      </c>
      <c r="FN302" s="79">
        <v>66.688690185546875</v>
      </c>
      <c r="FO302" s="79">
        <v>64.296875</v>
      </c>
      <c r="FP302" s="79">
        <v>61.462581634521484</v>
      </c>
      <c r="FQ302" s="79">
        <v>59.652076721191406</v>
      </c>
      <c r="FR302" s="79">
        <v>58.548065185546875</v>
      </c>
      <c r="FS302" s="79">
        <v>57.795967102050781</v>
      </c>
      <c r="FT302" s="79">
        <v>57.039073944091797</v>
      </c>
      <c r="FU302" s="79">
        <v>3.4231741447001696E-3</v>
      </c>
      <c r="FV302" s="79">
        <v>4.1625569574534893E-3</v>
      </c>
      <c r="FW302" s="79">
        <v>3.5735839046537876E-3</v>
      </c>
      <c r="FX302" s="79">
        <v>2820</v>
      </c>
      <c r="FY302" s="79">
        <v>1</v>
      </c>
      <c r="FZ302" s="52"/>
      <c r="GA302" s="34"/>
    </row>
    <row r="303" spans="1:183" x14ac:dyDescent="0.25">
      <c r="A303" t="s">
        <v>186</v>
      </c>
      <c r="B303" t="s">
        <v>236</v>
      </c>
      <c r="C303" t="s">
        <v>194</v>
      </c>
      <c r="D303" t="s">
        <v>202</v>
      </c>
      <c r="E303" t="s">
        <v>205</v>
      </c>
      <c r="F303" t="s">
        <v>179</v>
      </c>
      <c r="G303" t="s">
        <v>1</v>
      </c>
      <c r="H303" s="79">
        <v>977</v>
      </c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  <c r="AH303" s="79"/>
      <c r="AI303" s="79"/>
      <c r="AJ303" s="79"/>
      <c r="AK303" s="79"/>
      <c r="AL303" s="79"/>
      <c r="AM303" s="79"/>
      <c r="AN303" s="79"/>
      <c r="AO303" s="79"/>
      <c r="AP303" s="79"/>
      <c r="AQ303" s="79"/>
      <c r="AR303" s="79"/>
      <c r="AS303" s="79"/>
      <c r="AT303" s="79"/>
      <c r="AU303" s="79"/>
      <c r="AV303" s="79"/>
      <c r="AW303" s="79"/>
      <c r="AX303" s="79"/>
      <c r="AY303" s="79"/>
      <c r="AZ303" s="79"/>
      <c r="BA303" s="79"/>
      <c r="BB303" s="79"/>
      <c r="BC303" s="79"/>
      <c r="BD303" s="79"/>
      <c r="BE303" s="79"/>
      <c r="BF303" s="79"/>
      <c r="BG303" s="79"/>
      <c r="BH303" s="79"/>
      <c r="BI303" s="79"/>
      <c r="BJ303" s="79"/>
      <c r="BK303" s="79"/>
      <c r="BL303" s="79"/>
      <c r="BM303" s="79"/>
      <c r="BN303" s="79"/>
      <c r="BO303" s="79"/>
      <c r="BP303" s="79"/>
      <c r="BQ303" s="79"/>
      <c r="BR303" s="79"/>
      <c r="BS303" s="79"/>
      <c r="BT303" s="79"/>
      <c r="BU303" s="79"/>
      <c r="BV303" s="79"/>
      <c r="BW303" s="79"/>
      <c r="BX303" s="79"/>
      <c r="BY303" s="79"/>
      <c r="BZ303" s="79"/>
      <c r="CA303" s="79"/>
      <c r="CB303" s="79"/>
      <c r="CC303" s="79"/>
      <c r="CD303" s="79"/>
      <c r="CE303" s="79"/>
      <c r="CF303" s="79"/>
      <c r="CG303" s="79"/>
      <c r="CH303" s="79"/>
      <c r="CI303" s="79"/>
      <c r="CJ303" s="79"/>
      <c r="CK303" s="79"/>
      <c r="CL303" s="79"/>
      <c r="CM303" s="79"/>
      <c r="CN303" s="79"/>
      <c r="CO303" s="79"/>
      <c r="CP303" s="79"/>
      <c r="CQ303" s="79"/>
      <c r="CR303" s="79"/>
      <c r="CS303" s="79"/>
      <c r="CT303" s="79"/>
      <c r="CU303" s="79"/>
      <c r="CV303" s="79"/>
      <c r="CW303" s="79"/>
      <c r="CX303" s="79"/>
      <c r="CY303" s="79"/>
      <c r="CZ303" s="79"/>
      <c r="DA303" s="79"/>
      <c r="DB303" s="79"/>
      <c r="DC303" s="79"/>
      <c r="DD303" s="79"/>
      <c r="DE303" s="79"/>
      <c r="DF303" s="79"/>
      <c r="DG303" s="79"/>
      <c r="DH303" s="79"/>
      <c r="DI303" s="79"/>
      <c r="DJ303" s="79"/>
      <c r="DK303" s="79"/>
      <c r="DL303" s="79"/>
      <c r="DM303" s="79"/>
      <c r="DN303" s="79"/>
      <c r="DO303" s="79"/>
      <c r="DP303" s="79"/>
      <c r="DQ303" s="79"/>
      <c r="DR303" s="79"/>
      <c r="DS303" s="79"/>
      <c r="DT303" s="79"/>
      <c r="DU303" s="79"/>
      <c r="DV303" s="79"/>
      <c r="DW303" s="79"/>
      <c r="DX303" s="79"/>
      <c r="DY303" s="79"/>
      <c r="DZ303" s="79"/>
      <c r="EA303" s="79"/>
      <c r="EB303" s="79"/>
      <c r="EC303" s="79"/>
      <c r="ED303" s="79"/>
      <c r="EE303" s="79"/>
      <c r="EF303" s="79"/>
      <c r="EG303" s="79"/>
      <c r="EH303" s="79"/>
      <c r="EI303" s="79"/>
      <c r="EJ303" s="79"/>
      <c r="EK303" s="79"/>
      <c r="EL303" s="79"/>
      <c r="EM303" s="79"/>
      <c r="EN303" s="79"/>
      <c r="EO303" s="79"/>
      <c r="EP303" s="79"/>
      <c r="EQ303" s="79"/>
      <c r="ER303" s="79"/>
      <c r="ES303" s="79"/>
      <c r="ET303" s="79"/>
      <c r="EU303" s="79"/>
      <c r="EV303" s="79"/>
      <c r="EW303" s="79"/>
      <c r="EX303" s="79"/>
      <c r="EY303" s="79"/>
      <c r="EZ303" s="79"/>
      <c r="FA303" s="79"/>
      <c r="FB303" s="79"/>
      <c r="FC303" s="79"/>
      <c r="FD303" s="79"/>
      <c r="FE303" s="79"/>
      <c r="FF303" s="79"/>
      <c r="FG303" s="79"/>
      <c r="FH303" s="79"/>
      <c r="FI303" s="79"/>
      <c r="FJ303" s="79"/>
      <c r="FK303" s="79"/>
      <c r="FL303" s="79"/>
      <c r="FM303" s="79"/>
      <c r="FN303" s="79"/>
      <c r="FO303" s="79"/>
      <c r="FP303" s="79"/>
      <c r="FQ303" s="79"/>
      <c r="FR303" s="79"/>
      <c r="FS303" s="79"/>
      <c r="FT303" s="79"/>
      <c r="FU303" s="79"/>
      <c r="FV303" s="79"/>
      <c r="FW303" s="79"/>
      <c r="FX303" s="79">
        <v>42.227272033691406</v>
      </c>
      <c r="FY303" s="79">
        <v>0</v>
      </c>
      <c r="FZ303" s="52"/>
      <c r="GA303" s="34"/>
    </row>
    <row r="304" spans="1:183" x14ac:dyDescent="0.25">
      <c r="A304" t="s">
        <v>186</v>
      </c>
      <c r="B304" t="s">
        <v>236</v>
      </c>
      <c r="C304" t="s">
        <v>194</v>
      </c>
      <c r="D304" t="s">
        <v>202</v>
      </c>
      <c r="E304" t="s">
        <v>205</v>
      </c>
      <c r="F304" t="s">
        <v>180</v>
      </c>
      <c r="G304" t="s">
        <v>1</v>
      </c>
      <c r="H304" s="79">
        <v>527</v>
      </c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79"/>
      <c r="AI304" s="79"/>
      <c r="AJ304" s="79"/>
      <c r="AK304" s="79"/>
      <c r="AL304" s="79"/>
      <c r="AM304" s="79"/>
      <c r="AN304" s="79"/>
      <c r="AO304" s="79"/>
      <c r="AP304" s="79"/>
      <c r="AQ304" s="79"/>
      <c r="AR304" s="79"/>
      <c r="AS304" s="79"/>
      <c r="AT304" s="79"/>
      <c r="AU304" s="79"/>
      <c r="AV304" s="79"/>
      <c r="AW304" s="79"/>
      <c r="AX304" s="79"/>
      <c r="AY304" s="79"/>
      <c r="AZ304" s="79"/>
      <c r="BA304" s="79"/>
      <c r="BB304" s="79"/>
      <c r="BC304" s="79"/>
      <c r="BD304" s="79"/>
      <c r="BE304" s="79"/>
      <c r="BF304" s="79"/>
      <c r="BG304" s="79"/>
      <c r="BH304" s="79"/>
      <c r="BI304" s="79"/>
      <c r="BJ304" s="79"/>
      <c r="BK304" s="79"/>
      <c r="BL304" s="79"/>
      <c r="BM304" s="79"/>
      <c r="BN304" s="79"/>
      <c r="BO304" s="79"/>
      <c r="BP304" s="79"/>
      <c r="BQ304" s="79"/>
      <c r="BR304" s="79"/>
      <c r="BS304" s="79"/>
      <c r="BT304" s="79"/>
      <c r="BU304" s="79"/>
      <c r="BV304" s="79"/>
      <c r="BW304" s="79"/>
      <c r="BX304" s="79"/>
      <c r="BY304" s="79"/>
      <c r="BZ304" s="79"/>
      <c r="CA304" s="79"/>
      <c r="CB304" s="79"/>
      <c r="CC304" s="79"/>
      <c r="CD304" s="79"/>
      <c r="CE304" s="79"/>
      <c r="CF304" s="79"/>
      <c r="CG304" s="79"/>
      <c r="CH304" s="79"/>
      <c r="CI304" s="79"/>
      <c r="CJ304" s="79"/>
      <c r="CK304" s="79"/>
      <c r="CL304" s="79"/>
      <c r="CM304" s="79"/>
      <c r="CN304" s="79"/>
      <c r="CO304" s="79"/>
      <c r="CP304" s="79"/>
      <c r="CQ304" s="79"/>
      <c r="CR304" s="79"/>
      <c r="CS304" s="79"/>
      <c r="CT304" s="79"/>
      <c r="CU304" s="79"/>
      <c r="CV304" s="79"/>
      <c r="CW304" s="79"/>
      <c r="CX304" s="79"/>
      <c r="CY304" s="79"/>
      <c r="CZ304" s="79"/>
      <c r="DA304" s="79"/>
      <c r="DB304" s="79"/>
      <c r="DC304" s="79"/>
      <c r="DD304" s="79"/>
      <c r="DE304" s="79"/>
      <c r="DF304" s="79"/>
      <c r="DG304" s="79"/>
      <c r="DH304" s="79"/>
      <c r="DI304" s="79"/>
      <c r="DJ304" s="79"/>
      <c r="DK304" s="79"/>
      <c r="DL304" s="79"/>
      <c r="DM304" s="79"/>
      <c r="DN304" s="79"/>
      <c r="DO304" s="79"/>
      <c r="DP304" s="79"/>
      <c r="DQ304" s="79"/>
      <c r="DR304" s="79"/>
      <c r="DS304" s="79"/>
      <c r="DT304" s="79"/>
      <c r="DU304" s="79"/>
      <c r="DV304" s="79"/>
      <c r="DW304" s="79"/>
      <c r="DX304" s="79"/>
      <c r="DY304" s="79"/>
      <c r="DZ304" s="79"/>
      <c r="EA304" s="79"/>
      <c r="EB304" s="79"/>
      <c r="EC304" s="79"/>
      <c r="ED304" s="79"/>
      <c r="EE304" s="79"/>
      <c r="EF304" s="79"/>
      <c r="EG304" s="79"/>
      <c r="EH304" s="79"/>
      <c r="EI304" s="79"/>
      <c r="EJ304" s="79"/>
      <c r="EK304" s="79"/>
      <c r="EL304" s="79"/>
      <c r="EM304" s="79"/>
      <c r="EN304" s="79"/>
      <c r="EO304" s="79"/>
      <c r="EP304" s="79"/>
      <c r="EQ304" s="79"/>
      <c r="ER304" s="79"/>
      <c r="ES304" s="79"/>
      <c r="ET304" s="79"/>
      <c r="EU304" s="79"/>
      <c r="EV304" s="79"/>
      <c r="EW304" s="79"/>
      <c r="EX304" s="79"/>
      <c r="EY304" s="79"/>
      <c r="EZ304" s="79"/>
      <c r="FA304" s="79"/>
      <c r="FB304" s="79"/>
      <c r="FC304" s="79"/>
      <c r="FD304" s="79"/>
      <c r="FE304" s="79"/>
      <c r="FF304" s="79"/>
      <c r="FG304" s="79"/>
      <c r="FH304" s="79"/>
      <c r="FI304" s="79"/>
      <c r="FJ304" s="79"/>
      <c r="FK304" s="79"/>
      <c r="FL304" s="79"/>
      <c r="FM304" s="79"/>
      <c r="FN304" s="79"/>
      <c r="FO304" s="79"/>
      <c r="FP304" s="79"/>
      <c r="FQ304" s="79"/>
      <c r="FR304" s="79"/>
      <c r="FS304" s="79"/>
      <c r="FT304" s="79"/>
      <c r="FU304" s="79"/>
      <c r="FV304" s="79"/>
      <c r="FW304" s="79"/>
      <c r="FX304" s="79">
        <v>81.727272033691406</v>
      </c>
      <c r="FY304" s="79">
        <v>0</v>
      </c>
      <c r="FZ304" s="52"/>
      <c r="GA304" s="34"/>
    </row>
    <row r="305" spans="1:183" x14ac:dyDescent="0.25">
      <c r="A305" t="s">
        <v>186</v>
      </c>
      <c r="B305" t="s">
        <v>236</v>
      </c>
      <c r="C305" t="s">
        <v>194</v>
      </c>
      <c r="D305" t="s">
        <v>202</v>
      </c>
      <c r="E305" t="s">
        <v>205</v>
      </c>
      <c r="F305" t="s">
        <v>181</v>
      </c>
      <c r="G305" t="s">
        <v>1</v>
      </c>
      <c r="H305" s="79">
        <v>223</v>
      </c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  <c r="AH305" s="79"/>
      <c r="AI305" s="79"/>
      <c r="AJ305" s="79"/>
      <c r="AK305" s="79"/>
      <c r="AL305" s="79"/>
      <c r="AM305" s="79"/>
      <c r="AN305" s="79"/>
      <c r="AO305" s="79"/>
      <c r="AP305" s="79"/>
      <c r="AQ305" s="79"/>
      <c r="AR305" s="79"/>
      <c r="AS305" s="79"/>
      <c r="AT305" s="79"/>
      <c r="AU305" s="79"/>
      <c r="AV305" s="79"/>
      <c r="AW305" s="79"/>
      <c r="AX305" s="79"/>
      <c r="AY305" s="79"/>
      <c r="AZ305" s="79"/>
      <c r="BA305" s="79"/>
      <c r="BB305" s="79"/>
      <c r="BC305" s="79"/>
      <c r="BD305" s="79"/>
      <c r="BE305" s="79"/>
      <c r="BF305" s="79"/>
      <c r="BG305" s="79"/>
      <c r="BH305" s="79"/>
      <c r="BI305" s="79"/>
      <c r="BJ305" s="79"/>
      <c r="BK305" s="79"/>
      <c r="BL305" s="79"/>
      <c r="BM305" s="79"/>
      <c r="BN305" s="79"/>
      <c r="BO305" s="79"/>
      <c r="BP305" s="79"/>
      <c r="BQ305" s="79"/>
      <c r="BR305" s="79"/>
      <c r="BS305" s="79"/>
      <c r="BT305" s="79"/>
      <c r="BU305" s="79"/>
      <c r="BV305" s="79"/>
      <c r="BW305" s="79"/>
      <c r="BX305" s="79"/>
      <c r="BY305" s="79"/>
      <c r="BZ305" s="79"/>
      <c r="CA305" s="79"/>
      <c r="CB305" s="79"/>
      <c r="CC305" s="79"/>
      <c r="CD305" s="79"/>
      <c r="CE305" s="79"/>
      <c r="CF305" s="79"/>
      <c r="CG305" s="79"/>
      <c r="CH305" s="79"/>
      <c r="CI305" s="79"/>
      <c r="CJ305" s="79"/>
      <c r="CK305" s="79"/>
      <c r="CL305" s="79"/>
      <c r="CM305" s="79"/>
      <c r="CN305" s="79"/>
      <c r="CO305" s="79"/>
      <c r="CP305" s="79"/>
      <c r="CQ305" s="79"/>
      <c r="CR305" s="79"/>
      <c r="CS305" s="79"/>
      <c r="CT305" s="79"/>
      <c r="CU305" s="79"/>
      <c r="CV305" s="79"/>
      <c r="CW305" s="79"/>
      <c r="CX305" s="79"/>
      <c r="CY305" s="79"/>
      <c r="CZ305" s="79"/>
      <c r="DA305" s="79"/>
      <c r="DB305" s="79"/>
      <c r="DC305" s="79"/>
      <c r="DD305" s="79"/>
      <c r="DE305" s="79"/>
      <c r="DF305" s="79"/>
      <c r="DG305" s="79"/>
      <c r="DH305" s="79"/>
      <c r="DI305" s="79"/>
      <c r="DJ305" s="79"/>
      <c r="DK305" s="79"/>
      <c r="DL305" s="79"/>
      <c r="DM305" s="79"/>
      <c r="DN305" s="79"/>
      <c r="DO305" s="79"/>
      <c r="DP305" s="79"/>
      <c r="DQ305" s="79"/>
      <c r="DR305" s="79"/>
      <c r="DS305" s="79"/>
      <c r="DT305" s="79"/>
      <c r="DU305" s="79"/>
      <c r="DV305" s="79"/>
      <c r="DW305" s="79"/>
      <c r="DX305" s="79"/>
      <c r="DY305" s="79"/>
      <c r="DZ305" s="79"/>
      <c r="EA305" s="79"/>
      <c r="EB305" s="79"/>
      <c r="EC305" s="79"/>
      <c r="ED305" s="79"/>
      <c r="EE305" s="79"/>
      <c r="EF305" s="79"/>
      <c r="EG305" s="79"/>
      <c r="EH305" s="79"/>
      <c r="EI305" s="79"/>
      <c r="EJ305" s="79"/>
      <c r="EK305" s="79"/>
      <c r="EL305" s="79"/>
      <c r="EM305" s="79"/>
      <c r="EN305" s="79"/>
      <c r="EO305" s="79"/>
      <c r="EP305" s="79"/>
      <c r="EQ305" s="79"/>
      <c r="ER305" s="79"/>
      <c r="ES305" s="79"/>
      <c r="ET305" s="79"/>
      <c r="EU305" s="79"/>
      <c r="EV305" s="79"/>
      <c r="EW305" s="79"/>
      <c r="EX305" s="79"/>
      <c r="EY305" s="79"/>
      <c r="EZ305" s="79"/>
      <c r="FA305" s="79"/>
      <c r="FB305" s="79"/>
      <c r="FC305" s="79"/>
      <c r="FD305" s="79"/>
      <c r="FE305" s="79"/>
      <c r="FF305" s="79"/>
      <c r="FG305" s="79"/>
      <c r="FH305" s="79"/>
      <c r="FI305" s="79"/>
      <c r="FJ305" s="79"/>
      <c r="FK305" s="79"/>
      <c r="FL305" s="79"/>
      <c r="FM305" s="79"/>
      <c r="FN305" s="79"/>
      <c r="FO305" s="79"/>
      <c r="FP305" s="79"/>
      <c r="FQ305" s="79"/>
      <c r="FR305" s="79"/>
      <c r="FS305" s="79"/>
      <c r="FT305" s="79"/>
      <c r="FU305" s="79"/>
      <c r="FV305" s="79"/>
      <c r="FW305" s="79"/>
      <c r="FX305" s="79">
        <v>8.1818180084228516</v>
      </c>
      <c r="FY305" s="79">
        <v>0</v>
      </c>
      <c r="FZ305" s="52"/>
      <c r="GA305" s="34"/>
    </row>
    <row r="306" spans="1:183" x14ac:dyDescent="0.25">
      <c r="A306" t="s">
        <v>186</v>
      </c>
      <c r="B306" t="s">
        <v>236</v>
      </c>
      <c r="C306" t="s">
        <v>194</v>
      </c>
      <c r="D306" t="s">
        <v>202</v>
      </c>
      <c r="E306" t="s">
        <v>205</v>
      </c>
      <c r="F306" t="s">
        <v>182</v>
      </c>
      <c r="G306" t="s">
        <v>1</v>
      </c>
      <c r="H306" s="79">
        <v>2520</v>
      </c>
      <c r="I306" s="79">
        <v>0.40798532962799072</v>
      </c>
      <c r="J306" s="79">
        <v>0.36467739939689636</v>
      </c>
      <c r="K306" s="79">
        <v>0.33900916576385498</v>
      </c>
      <c r="L306" s="79">
        <v>0.33264374732971191</v>
      </c>
      <c r="M306" s="79">
        <v>0.35917511582374573</v>
      </c>
      <c r="N306" s="79">
        <v>0.41666868329048157</v>
      </c>
      <c r="O306" s="79">
        <v>0.52311170101165771</v>
      </c>
      <c r="P306" s="79">
        <v>0.61026936769485474</v>
      </c>
      <c r="Q306" s="79">
        <v>0.53493249416351318</v>
      </c>
      <c r="R306" s="79">
        <v>0.53210312128067017</v>
      </c>
      <c r="S306" s="79">
        <v>0.52067726850509644</v>
      </c>
      <c r="T306" s="79">
        <v>0.50221824645996094</v>
      </c>
      <c r="U306" s="79">
        <v>0.48037999868392944</v>
      </c>
      <c r="V306" s="79">
        <v>0.47574779391288757</v>
      </c>
      <c r="W306" s="79">
        <v>0.46004462242126465</v>
      </c>
      <c r="X306" s="79">
        <v>0.47871068120002747</v>
      </c>
      <c r="Y306" s="79">
        <v>0.50341886281967163</v>
      </c>
      <c r="Z306" s="79">
        <v>0.54404997825622559</v>
      </c>
      <c r="AA306" s="79">
        <v>0.61328738927841187</v>
      </c>
      <c r="AB306" s="79">
        <v>0.67922687530517578</v>
      </c>
      <c r="AC306" s="79">
        <v>0.72351866960525513</v>
      </c>
      <c r="AD306" s="79">
        <v>0.70197278261184692</v>
      </c>
      <c r="AE306" s="79">
        <v>0.61505728960037231</v>
      </c>
      <c r="AF306" s="79">
        <v>0.50329983234405518</v>
      </c>
      <c r="AG306" s="79">
        <v>-5.6199539452791214E-2</v>
      </c>
      <c r="AH306" s="79">
        <v>-5.8139640837907791E-2</v>
      </c>
      <c r="AI306" s="79">
        <v>-5.7752147316932678E-2</v>
      </c>
      <c r="AJ306" s="79">
        <v>-3.8359206169843674E-2</v>
      </c>
      <c r="AK306" s="79">
        <v>-1.7175039276480675E-2</v>
      </c>
      <c r="AL306" s="79">
        <v>-3.8272392004728317E-2</v>
      </c>
      <c r="AM306" s="79">
        <v>-7.8224297612905502E-3</v>
      </c>
      <c r="AN306" s="79">
        <v>-1.3596473261713982E-2</v>
      </c>
      <c r="AO306" s="79">
        <v>-5.969247967004776E-2</v>
      </c>
      <c r="AP306" s="79">
        <v>-2.0872481167316437E-2</v>
      </c>
      <c r="AQ306" s="79">
        <v>5.2990997210144997E-3</v>
      </c>
      <c r="AR306" s="79">
        <v>-8.9923972263932228E-3</v>
      </c>
      <c r="AS306" s="79">
        <v>-3.9238343015313148E-3</v>
      </c>
      <c r="AT306" s="79">
        <v>-1.8285919213667512E-3</v>
      </c>
      <c r="AU306" s="79">
        <v>-9.4865672290325165E-3</v>
      </c>
      <c r="AV306" s="79">
        <v>4.404289647936821E-3</v>
      </c>
      <c r="AW306" s="79">
        <v>1.5818673418834805E-3</v>
      </c>
      <c r="AX306" s="79">
        <v>-2.3264264687895775E-2</v>
      </c>
      <c r="AY306" s="79">
        <v>7.8176548704504967E-3</v>
      </c>
      <c r="AZ306" s="79">
        <v>-2.2563429083675146E-3</v>
      </c>
      <c r="BA306" s="79">
        <v>-4.8709474503993988E-2</v>
      </c>
      <c r="BB306" s="79">
        <v>-5.2526753395795822E-2</v>
      </c>
      <c r="BC306" s="79">
        <v>-1.7314964905381203E-2</v>
      </c>
      <c r="BD306" s="79">
        <v>-4.0049109607934952E-2</v>
      </c>
      <c r="BE306" s="79">
        <v>-3.8487020879983902E-2</v>
      </c>
      <c r="BF306" s="79">
        <v>-4.1213613003492355E-2</v>
      </c>
      <c r="BG306" s="79">
        <v>-4.1596516966819763E-2</v>
      </c>
      <c r="BH306" s="79">
        <v>-2.5037972256541252E-2</v>
      </c>
      <c r="BI306" s="79">
        <v>-3.3088335767388344E-3</v>
      </c>
      <c r="BJ306" s="79">
        <v>-2.3548249155282974E-2</v>
      </c>
      <c r="BK306" s="79">
        <v>9.6309203654527664E-3</v>
      </c>
      <c r="BL306" s="79">
        <v>7.2135422378778458E-3</v>
      </c>
      <c r="BM306" s="79">
        <v>-3.8500044494867325E-2</v>
      </c>
      <c r="BN306" s="79">
        <v>-2.1244199015200138E-3</v>
      </c>
      <c r="BO306" s="79">
        <v>2.25865188986063E-2</v>
      </c>
      <c r="BP306" s="79">
        <v>7.9698916524648666E-3</v>
      </c>
      <c r="BQ306" s="79">
        <v>1.2018041685223579E-2</v>
      </c>
      <c r="BR306" s="79">
        <v>1.3768840581178665E-2</v>
      </c>
      <c r="BS306" s="79">
        <v>6.6815316677093506E-3</v>
      </c>
      <c r="BT306" s="79">
        <v>2.0213721320033073E-2</v>
      </c>
      <c r="BU306" s="79">
        <v>1.7194585874676704E-2</v>
      </c>
      <c r="BV306" s="79">
        <v>-5.4550296626985073E-3</v>
      </c>
      <c r="BW306" s="79">
        <v>2.566123940050602E-2</v>
      </c>
      <c r="BX306" s="79">
        <v>1.645614393055439E-2</v>
      </c>
      <c r="BY306" s="79">
        <v>-2.8159141540527344E-2</v>
      </c>
      <c r="BZ306" s="79">
        <v>-3.1677838414907455E-2</v>
      </c>
      <c r="CA306" s="79">
        <v>2.5348272174596786E-3</v>
      </c>
      <c r="CB306" s="79">
        <v>-1.8865073099732399E-2</v>
      </c>
      <c r="CC306" s="79">
        <v>-2.6219382882118225E-2</v>
      </c>
      <c r="CD306" s="79">
        <v>-2.9490696266293526E-2</v>
      </c>
      <c r="CE306" s="79">
        <v>-3.0407177284359932E-2</v>
      </c>
      <c r="CF306" s="79">
        <v>-1.5811728313565254E-2</v>
      </c>
      <c r="CG306" s="79">
        <v>6.2948586419224739E-3</v>
      </c>
      <c r="CH306" s="79">
        <v>-1.3350352644920349E-2</v>
      </c>
      <c r="CI306" s="79">
        <v>2.1719057112932205E-2</v>
      </c>
      <c r="CJ306" s="79">
        <v>2.1626494824886322E-2</v>
      </c>
      <c r="CK306" s="79">
        <v>-2.3822231218218803E-2</v>
      </c>
      <c r="CL306" s="79">
        <v>1.086043007671833E-2</v>
      </c>
      <c r="CM306" s="79">
        <v>3.4559734165668488E-2</v>
      </c>
      <c r="CN306" s="79">
        <v>1.9717922434210777E-2</v>
      </c>
      <c r="CO306" s="79">
        <v>2.3059338331222534E-2</v>
      </c>
      <c r="CP306" s="79">
        <v>2.4571573361754417E-2</v>
      </c>
      <c r="CQ306" s="79">
        <v>1.7879508435726166E-2</v>
      </c>
      <c r="CR306" s="79">
        <v>3.1163286417722702E-2</v>
      </c>
      <c r="CS306" s="79">
        <v>2.8007909655570984E-2</v>
      </c>
      <c r="CT306" s="79">
        <v>6.8795923143625259E-3</v>
      </c>
      <c r="CU306" s="79">
        <v>3.8019653409719467E-2</v>
      </c>
      <c r="CV306" s="79">
        <v>2.9416356235742569E-2</v>
      </c>
      <c r="CW306" s="79">
        <v>-1.3926043175160885E-2</v>
      </c>
      <c r="CX306" s="79">
        <v>-1.7237948253750801E-2</v>
      </c>
      <c r="CY306" s="79">
        <v>1.6282735392451286E-2</v>
      </c>
      <c r="CZ306" s="79">
        <v>-4.1930759325623512E-3</v>
      </c>
      <c r="DA306" s="79">
        <v>-1.3951743952929974E-2</v>
      </c>
      <c r="DB306" s="79">
        <v>-1.7767777666449547E-2</v>
      </c>
      <c r="DC306" s="79">
        <v>-1.9217837601900101E-2</v>
      </c>
      <c r="DD306" s="79">
        <v>-6.5854848362505436E-3</v>
      </c>
      <c r="DE306" s="79">
        <v>1.5898551791906357E-2</v>
      </c>
      <c r="DF306" s="79">
        <v>-3.1524563673883677E-3</v>
      </c>
      <c r="DG306" s="79">
        <v>3.3807191997766495E-2</v>
      </c>
      <c r="DH306" s="79">
        <v>3.6039445549249649E-2</v>
      </c>
      <c r="DI306" s="79">
        <v>-9.1444151476025581E-3</v>
      </c>
      <c r="DJ306" s="79">
        <v>2.3845279589295387E-2</v>
      </c>
      <c r="DK306" s="79">
        <v>4.6532943844795227E-2</v>
      </c>
      <c r="DL306" s="79">
        <v>3.1465951353311539E-2</v>
      </c>
      <c r="DM306" s="79">
        <v>3.410063311457634E-2</v>
      </c>
      <c r="DN306" s="79">
        <v>3.537430614233017E-2</v>
      </c>
      <c r="DO306" s="79">
        <v>2.9077483341097832E-2</v>
      </c>
      <c r="DP306" s="79">
        <v>4.211285337805748E-2</v>
      </c>
      <c r="DQ306" s="79">
        <v>3.8821231573820114E-2</v>
      </c>
      <c r="DR306" s="79">
        <v>1.9214214757084846E-2</v>
      </c>
      <c r="DS306" s="79">
        <v>5.0378065556287766E-2</v>
      </c>
      <c r="DT306" s="79">
        <v>4.2376566678285599E-2</v>
      </c>
      <c r="DU306" s="79">
        <v>3.0705583048984408E-4</v>
      </c>
      <c r="DV306" s="79">
        <v>-2.7980559971183538E-3</v>
      </c>
      <c r="DW306" s="79">
        <v>3.0030641704797745E-2</v>
      </c>
      <c r="DX306" s="79">
        <v>1.0478921234607697E-2</v>
      </c>
      <c r="DY306" s="79">
        <v>3.7607776466757059E-3</v>
      </c>
      <c r="DZ306" s="79">
        <v>-8.4174732910469174E-4</v>
      </c>
      <c r="EA306" s="79">
        <v>-3.0622065532952547E-3</v>
      </c>
      <c r="EB306" s="79">
        <v>6.7357467487454414E-3</v>
      </c>
      <c r="EC306" s="79">
        <v>2.9764756560325623E-2</v>
      </c>
      <c r="ED306" s="79">
        <v>1.1571685783565044E-2</v>
      </c>
      <c r="EE306" s="79">
        <v>5.1260542124509811E-2</v>
      </c>
      <c r="EF306" s="79">
        <v>5.6849461048841476E-2</v>
      </c>
      <c r="EG306" s="79">
        <v>1.2048018164932728E-2</v>
      </c>
      <c r="EH306" s="79">
        <v>4.2593337595462799E-2</v>
      </c>
      <c r="EI306" s="79">
        <v>6.3820362091064453E-2</v>
      </c>
      <c r="EJ306" s="79">
        <v>4.8428237438201904E-2</v>
      </c>
      <c r="EK306" s="79">
        <v>5.0042513757944107E-2</v>
      </c>
      <c r="EL306" s="79">
        <v>5.0971738994121552E-2</v>
      </c>
      <c r="EM306" s="79">
        <v>4.5245587825775146E-2</v>
      </c>
      <c r="EN306" s="79">
        <v>5.7922288775444031E-2</v>
      </c>
      <c r="EO306" s="79">
        <v>5.4433953016996384E-2</v>
      </c>
      <c r="EP306" s="79">
        <v>3.7023451179265976E-2</v>
      </c>
      <c r="EQ306" s="79">
        <v>6.822165846824646E-2</v>
      </c>
      <c r="ER306" s="79">
        <v>6.1089057475328445E-2</v>
      </c>
      <c r="ES306" s="79">
        <v>2.0857391878962517E-2</v>
      </c>
      <c r="ET306" s="79">
        <v>1.8050855025649071E-2</v>
      </c>
      <c r="EU306" s="79">
        <v>4.9880437552928925E-2</v>
      </c>
      <c r="EV306" s="79">
        <v>3.16629558801651E-2</v>
      </c>
      <c r="EW306" s="79">
        <v>54.193408966064453</v>
      </c>
      <c r="EX306" s="79">
        <v>53.425308227539063</v>
      </c>
      <c r="EY306" s="79">
        <v>52.615657806396484</v>
      </c>
      <c r="EZ306" s="79">
        <v>51.998424530029297</v>
      </c>
      <c r="FA306" s="79">
        <v>51.333503723144531</v>
      </c>
      <c r="FB306" s="79">
        <v>50.774505615234375</v>
      </c>
      <c r="FC306" s="79">
        <v>50.838462829589844</v>
      </c>
      <c r="FD306" s="79">
        <v>52.824111938476563</v>
      </c>
      <c r="FE306" s="79">
        <v>56.133937835693359</v>
      </c>
      <c r="FF306" s="79">
        <v>59.091796875</v>
      </c>
      <c r="FG306" s="79">
        <v>62.126476287841797</v>
      </c>
      <c r="FH306" s="79">
        <v>65.22686767578125</v>
      </c>
      <c r="FI306" s="79">
        <v>67.609893798828125</v>
      </c>
      <c r="FJ306" s="79">
        <v>69.294891357421875</v>
      </c>
      <c r="FK306" s="79">
        <v>70.403038024902344</v>
      </c>
      <c r="FL306" s="79">
        <v>70.215476989746094</v>
      </c>
      <c r="FM306" s="79">
        <v>69.138526916503906</v>
      </c>
      <c r="FN306" s="79">
        <v>67.288352966308594</v>
      </c>
      <c r="FO306" s="79">
        <v>65.121810913085938</v>
      </c>
      <c r="FP306" s="79">
        <v>61.586681365966797</v>
      </c>
      <c r="FQ306" s="79">
        <v>58.897804260253906</v>
      </c>
      <c r="FR306" s="79">
        <v>57.420886993408203</v>
      </c>
      <c r="FS306" s="79">
        <v>56.206348419189453</v>
      </c>
      <c r="FT306" s="79">
        <v>55.253654479980469</v>
      </c>
      <c r="FU306" s="79">
        <v>1.5959123149514198E-2</v>
      </c>
      <c r="FV306" s="79">
        <v>1.9592959433794022E-2</v>
      </c>
      <c r="FW306" s="79">
        <v>1.6071124002337456E-2</v>
      </c>
      <c r="FX306" s="79">
        <v>259.59091186523438</v>
      </c>
      <c r="FY306" s="79">
        <v>1</v>
      </c>
      <c r="FZ306" s="52"/>
      <c r="GA306" s="34"/>
    </row>
    <row r="307" spans="1:183" x14ac:dyDescent="0.25">
      <c r="A307" t="s">
        <v>186</v>
      </c>
      <c r="B307" t="s">
        <v>236</v>
      </c>
      <c r="C307" t="s">
        <v>194</v>
      </c>
      <c r="D307" t="s">
        <v>202</v>
      </c>
      <c r="E307" t="s">
        <v>205</v>
      </c>
      <c r="F307" t="s">
        <v>183</v>
      </c>
      <c r="G307" t="s">
        <v>1</v>
      </c>
      <c r="H307" s="79">
        <v>2192</v>
      </c>
      <c r="I307" s="79">
        <v>0.52218466997146606</v>
      </c>
      <c r="J307" s="79">
        <v>0.47095146775245667</v>
      </c>
      <c r="K307" s="79">
        <v>0.43690848350524902</v>
      </c>
      <c r="L307" s="79">
        <v>0.42156234383583069</v>
      </c>
      <c r="M307" s="79">
        <v>0.45572978258132935</v>
      </c>
      <c r="N307" s="79">
        <v>0.52588802576065063</v>
      </c>
      <c r="O307" s="79">
        <v>0.65607470273971558</v>
      </c>
      <c r="P307" s="79">
        <v>0.71980017423629761</v>
      </c>
      <c r="Q307" s="79">
        <v>0.66122215986251831</v>
      </c>
      <c r="R307" s="79">
        <v>0.65547215938568115</v>
      </c>
      <c r="S307" s="79">
        <v>0.63899892568588257</v>
      </c>
      <c r="T307" s="79">
        <v>0.59919708967208862</v>
      </c>
      <c r="U307" s="79">
        <v>0.59837990999221802</v>
      </c>
      <c r="V307" s="79">
        <v>0.56101930141448975</v>
      </c>
      <c r="W307" s="79">
        <v>0.57629597187042236</v>
      </c>
      <c r="X307" s="79">
        <v>0.58282512426376343</v>
      </c>
      <c r="Y307" s="79">
        <v>0.6258162260055542</v>
      </c>
      <c r="Z307" s="79">
        <v>0.69033658504486084</v>
      </c>
      <c r="AA307" s="79">
        <v>0.74810338020324707</v>
      </c>
      <c r="AB307" s="79">
        <v>0.79991501569747925</v>
      </c>
      <c r="AC307" s="79">
        <v>0.88055646419525146</v>
      </c>
      <c r="AD307" s="79">
        <v>0.82376766204833984</v>
      </c>
      <c r="AE307" s="79">
        <v>0.70368194580078125</v>
      </c>
      <c r="AF307" s="79">
        <v>0.60258930921554565</v>
      </c>
      <c r="AG307" s="79">
        <v>-5.0166990607976913E-2</v>
      </c>
      <c r="AH307" s="79">
        <v>-3.5029597580432892E-2</v>
      </c>
      <c r="AI307" s="79">
        <v>-1.9419165328145027E-2</v>
      </c>
      <c r="AJ307" s="79">
        <v>-2.5571979582309723E-2</v>
      </c>
      <c r="AK307" s="79">
        <v>5.0333496183156967E-3</v>
      </c>
      <c r="AL307" s="79">
        <v>-1.1234825477004051E-2</v>
      </c>
      <c r="AM307" s="79">
        <v>-5.9257764369249344E-2</v>
      </c>
      <c r="AN307" s="79">
        <v>1.0295946151018143E-2</v>
      </c>
      <c r="AO307" s="79">
        <v>2.1302433684468269E-2</v>
      </c>
      <c r="AP307" s="79">
        <v>-7.9867497086524963E-2</v>
      </c>
      <c r="AQ307" s="79">
        <v>-4.5702889561653137E-2</v>
      </c>
      <c r="AR307" s="79">
        <v>-3.4541860222816467E-2</v>
      </c>
      <c r="AS307" s="79">
        <v>-4.830656573176384E-2</v>
      </c>
      <c r="AT307" s="79">
        <v>-3.5126924514770508E-2</v>
      </c>
      <c r="AU307" s="79">
        <v>-9.6908248960971832E-3</v>
      </c>
      <c r="AV307" s="79">
        <v>1.6453358111903071E-3</v>
      </c>
      <c r="AW307" s="79">
        <v>2.4609686806797981E-2</v>
      </c>
      <c r="AX307" s="79">
        <v>2.0453594624996185E-2</v>
      </c>
      <c r="AY307" s="79">
        <v>7.358879316598177E-3</v>
      </c>
      <c r="AZ307" s="79">
        <v>-4.6926721930503845E-2</v>
      </c>
      <c r="BA307" s="79">
        <v>-2.8750929981470108E-2</v>
      </c>
      <c r="BB307" s="79">
        <v>-1.5782929956912994E-2</v>
      </c>
      <c r="BC307" s="79">
        <v>-2.0535079762339592E-2</v>
      </c>
      <c r="BD307" s="79">
        <v>-8.4607154130935669E-3</v>
      </c>
      <c r="BE307" s="79">
        <v>-1.8352672457695007E-2</v>
      </c>
      <c r="BF307" s="79">
        <v>-7.4213915504515171E-3</v>
      </c>
      <c r="BG307" s="79">
        <v>4.0536294691264629E-3</v>
      </c>
      <c r="BH307" s="79">
        <v>-3.1776151154190302E-3</v>
      </c>
      <c r="BI307" s="79">
        <v>2.7305873110890388E-2</v>
      </c>
      <c r="BJ307" s="79">
        <v>1.8559351563453674E-2</v>
      </c>
      <c r="BK307" s="79">
        <v>-2.7924444526433945E-2</v>
      </c>
      <c r="BL307" s="79">
        <v>4.2331848293542862E-2</v>
      </c>
      <c r="BM307" s="79">
        <v>4.8901841044425964E-2</v>
      </c>
      <c r="BN307" s="79">
        <v>-3.8478512316942215E-2</v>
      </c>
      <c r="BO307" s="79">
        <v>-7.8900819644331932E-3</v>
      </c>
      <c r="BP307" s="79">
        <v>-5.397026427090168E-3</v>
      </c>
      <c r="BQ307" s="79">
        <v>-1.5605304390192032E-2</v>
      </c>
      <c r="BR307" s="79">
        <v>-8.7779676541686058E-3</v>
      </c>
      <c r="BS307" s="79">
        <v>1.3703431934118271E-2</v>
      </c>
      <c r="BT307" s="79">
        <v>2.4466585367918015E-2</v>
      </c>
      <c r="BU307" s="79">
        <v>4.7681543976068497E-2</v>
      </c>
      <c r="BV307" s="79">
        <v>4.5384790748357773E-2</v>
      </c>
      <c r="BW307" s="79">
        <v>3.2175276428461075E-2</v>
      </c>
      <c r="BX307" s="79">
        <v>-1.7564496025443077E-2</v>
      </c>
      <c r="BY307" s="79">
        <v>7.6169415842741728E-4</v>
      </c>
      <c r="BZ307" s="79">
        <v>1.2339122593402863E-2</v>
      </c>
      <c r="CA307" s="79">
        <v>7.9085119068622589E-3</v>
      </c>
      <c r="CB307" s="79">
        <v>1.640675961971283E-2</v>
      </c>
      <c r="CC307" s="79">
        <v>3.6818266380578279E-3</v>
      </c>
      <c r="CD307" s="79">
        <v>1.1699964292347431E-2</v>
      </c>
      <c r="CE307" s="79">
        <v>2.0310813561081886E-2</v>
      </c>
      <c r="CF307" s="79">
        <v>1.2332652695477009E-2</v>
      </c>
      <c r="CG307" s="79">
        <v>4.2731750756502151E-2</v>
      </c>
      <c r="CH307" s="79">
        <v>3.9194706827402115E-2</v>
      </c>
      <c r="CI307" s="79">
        <v>-6.2230834737420082E-3</v>
      </c>
      <c r="CJ307" s="79">
        <v>6.4519815146923065E-2</v>
      </c>
      <c r="CK307" s="79">
        <v>6.8017110228538513E-2</v>
      </c>
      <c r="CL307" s="79">
        <v>-9.8126251250505447E-3</v>
      </c>
      <c r="CM307" s="79">
        <v>1.8298953771591187E-2</v>
      </c>
      <c r="CN307" s="79">
        <v>1.4788596890866756E-2</v>
      </c>
      <c r="CO307" s="79">
        <v>7.0434929803013802E-3</v>
      </c>
      <c r="CP307" s="79">
        <v>9.4712357968091965E-3</v>
      </c>
      <c r="CQ307" s="79">
        <v>2.9906222596764565E-2</v>
      </c>
      <c r="CR307" s="79">
        <v>4.0272515267133713E-2</v>
      </c>
      <c r="CS307" s="79">
        <v>6.3661038875579834E-2</v>
      </c>
      <c r="CT307" s="79">
        <v>6.2652066349983215E-2</v>
      </c>
      <c r="CU307" s="79">
        <v>4.9363039433956146E-2</v>
      </c>
      <c r="CV307" s="79">
        <v>2.7716923505067825E-3</v>
      </c>
      <c r="CW307" s="79">
        <v>2.1202048286795616E-2</v>
      </c>
      <c r="CX307" s="79">
        <v>3.1816370785236359E-2</v>
      </c>
      <c r="CY307" s="79">
        <v>2.7608456090092659E-2</v>
      </c>
      <c r="CZ307" s="79">
        <v>3.3629894256591797E-2</v>
      </c>
      <c r="DA307" s="79">
        <v>2.5716325268149376E-2</v>
      </c>
      <c r="DB307" s="79">
        <v>3.0821319669485092E-2</v>
      </c>
      <c r="DC307" s="79">
        <v>3.6567997187376022E-2</v>
      </c>
      <c r="DD307" s="79">
        <v>2.7842920273542404E-2</v>
      </c>
      <c r="DE307" s="79">
        <v>5.8157633990049362E-2</v>
      </c>
      <c r="DF307" s="79">
        <v>5.9830065816640854E-2</v>
      </c>
      <c r="DG307" s="79">
        <v>1.5478277578949928E-2</v>
      </c>
      <c r="DH307" s="79">
        <v>8.6707793176174164E-2</v>
      </c>
      <c r="DI307" s="79">
        <v>8.7132371962070465E-2</v>
      </c>
      <c r="DJ307" s="79">
        <v>1.8853263929486275E-2</v>
      </c>
      <c r="DK307" s="79">
        <v>4.4487990438938141E-2</v>
      </c>
      <c r="DL307" s="79">
        <v>3.4974221140146255E-2</v>
      </c>
      <c r="DM307" s="79">
        <v>2.9692290350794792E-2</v>
      </c>
      <c r="DN307" s="79">
        <v>2.7720442041754723E-2</v>
      </c>
      <c r="DO307" s="79">
        <v>4.6109013259410858E-2</v>
      </c>
      <c r="DP307" s="79">
        <v>5.6078441441059113E-2</v>
      </c>
      <c r="DQ307" s="79">
        <v>7.9640544950962067E-2</v>
      </c>
      <c r="DR307" s="79">
        <v>7.9919330775737762E-2</v>
      </c>
      <c r="DS307" s="79">
        <v>6.6550806164741516E-2</v>
      </c>
      <c r="DT307" s="79">
        <v>2.3107880726456642E-2</v>
      </c>
      <c r="DU307" s="79">
        <v>4.1642405092716217E-2</v>
      </c>
      <c r="DV307" s="79">
        <v>5.1293611526489258E-2</v>
      </c>
      <c r="DW307" s="79">
        <v>4.7308400273323059E-2</v>
      </c>
      <c r="DX307" s="79">
        <v>5.0853032618761063E-2</v>
      </c>
      <c r="DY307" s="79">
        <v>5.7530645281076431E-2</v>
      </c>
      <c r="DZ307" s="79">
        <v>5.8429520577192307E-2</v>
      </c>
      <c r="EA307" s="79">
        <v>6.0040794312953949E-2</v>
      </c>
      <c r="EB307" s="79">
        <v>5.0237283110618591E-2</v>
      </c>
      <c r="EC307" s="79">
        <v>8.0430150032043457E-2</v>
      </c>
      <c r="ED307" s="79">
        <v>8.9624233543872833E-2</v>
      </c>
      <c r="EE307" s="79">
        <v>4.6811599284410477E-2</v>
      </c>
      <c r="EF307" s="79">
        <v>0.11874369531869888</v>
      </c>
      <c r="EG307" s="79">
        <v>0.11473177373409271</v>
      </c>
      <c r="EH307" s="79">
        <v>6.0242254287004471E-2</v>
      </c>
      <c r="EI307" s="79">
        <v>8.2300804555416107E-2</v>
      </c>
      <c r="EJ307" s="79">
        <v>6.4119055867195129E-2</v>
      </c>
      <c r="EK307" s="79">
        <v>6.2393557280302048E-2</v>
      </c>
      <c r="EL307" s="79">
        <v>5.4069396108388901E-2</v>
      </c>
      <c r="EM307" s="79">
        <v>6.9503270089626312E-2</v>
      </c>
      <c r="EN307" s="79">
        <v>7.8899696469306946E-2</v>
      </c>
      <c r="EO307" s="79">
        <v>0.10271240770816803</v>
      </c>
      <c r="EP307" s="79">
        <v>0.10485052317380905</v>
      </c>
      <c r="EQ307" s="79">
        <v>9.1367207467556E-2</v>
      </c>
      <c r="ER307" s="79">
        <v>5.247010663151741E-2</v>
      </c>
      <c r="ES307" s="79">
        <v>7.115502655506134E-2</v>
      </c>
      <c r="ET307" s="79">
        <v>7.9415664076805115E-2</v>
      </c>
      <c r="EU307" s="79">
        <v>7.5751990079879761E-2</v>
      </c>
      <c r="EV307" s="79">
        <v>7.5720503926277161E-2</v>
      </c>
      <c r="EW307" s="79">
        <v>56.888240814208984</v>
      </c>
      <c r="EX307" s="79">
        <v>55.930789947509766</v>
      </c>
      <c r="EY307" s="79">
        <v>55.077045440673828</v>
      </c>
      <c r="EZ307" s="79">
        <v>54.350315093994141</v>
      </c>
      <c r="FA307" s="79">
        <v>53.841762542724609</v>
      </c>
      <c r="FB307" s="79">
        <v>53.242740631103516</v>
      </c>
      <c r="FC307" s="79">
        <v>52.951694488525391</v>
      </c>
      <c r="FD307" s="79">
        <v>54.902729034423828</v>
      </c>
      <c r="FE307" s="79">
        <v>58.413383483886719</v>
      </c>
      <c r="FF307" s="79">
        <v>62.070770263671875</v>
      </c>
      <c r="FG307" s="79">
        <v>65.07843017578125</v>
      </c>
      <c r="FH307" s="79">
        <v>67.578971862792969</v>
      </c>
      <c r="FI307" s="79">
        <v>69.577568054199219</v>
      </c>
      <c r="FJ307" s="79">
        <v>70.916107177734375</v>
      </c>
      <c r="FK307" s="79">
        <v>72.089515686035156</v>
      </c>
      <c r="FL307" s="79">
        <v>72.04949951171875</v>
      </c>
      <c r="FM307" s="79">
        <v>72.121665954589844</v>
      </c>
      <c r="FN307" s="79">
        <v>70.691322326660156</v>
      </c>
      <c r="FO307" s="79">
        <v>68.327285766601563</v>
      </c>
      <c r="FP307" s="79">
        <v>64.538848876953125</v>
      </c>
      <c r="FQ307" s="79">
        <v>62.198368072509766</v>
      </c>
      <c r="FR307" s="79">
        <v>60.631820678710938</v>
      </c>
      <c r="FS307" s="79">
        <v>59.353404998779297</v>
      </c>
      <c r="FT307" s="79">
        <v>58.066947937011719</v>
      </c>
      <c r="FU307" s="79">
        <v>2.4848474189639091E-2</v>
      </c>
      <c r="FV307" s="79">
        <v>2.7195977047085762E-2</v>
      </c>
      <c r="FW307" s="79">
        <v>2.6076029986143112E-2</v>
      </c>
      <c r="FX307" s="79">
        <v>165.22727966308594</v>
      </c>
      <c r="FY307" s="79">
        <v>1</v>
      </c>
      <c r="FZ307" s="52"/>
      <c r="GA307" s="34"/>
    </row>
    <row r="308" spans="1:183" x14ac:dyDescent="0.25">
      <c r="A308" t="s">
        <v>186</v>
      </c>
      <c r="B308" t="s">
        <v>236</v>
      </c>
      <c r="C308" t="s">
        <v>194</v>
      </c>
      <c r="D308" t="s">
        <v>202</v>
      </c>
      <c r="E308" t="s">
        <v>205</v>
      </c>
      <c r="F308" t="s">
        <v>184</v>
      </c>
      <c r="G308" t="s">
        <v>1</v>
      </c>
      <c r="H308" s="79">
        <v>1329</v>
      </c>
      <c r="I308" s="79">
        <v>0.54071134328842163</v>
      </c>
      <c r="J308" s="79">
        <v>0.50342428684234619</v>
      </c>
      <c r="K308" s="79">
        <v>0.47141480445861816</v>
      </c>
      <c r="L308" s="79">
        <v>0.4623534083366394</v>
      </c>
      <c r="M308" s="79">
        <v>0.49507007002830505</v>
      </c>
      <c r="N308" s="79">
        <v>0.5661194920539856</v>
      </c>
      <c r="O308" s="79">
        <v>0.76137101650238037</v>
      </c>
      <c r="P308" s="79">
        <v>0.81491696834564209</v>
      </c>
      <c r="Q308" s="79">
        <v>0.78660005331039429</v>
      </c>
      <c r="R308" s="79">
        <v>0.8111872673034668</v>
      </c>
      <c r="S308" s="79">
        <v>0.75116145610809326</v>
      </c>
      <c r="T308" s="79">
        <v>0.73622751235961914</v>
      </c>
      <c r="U308" s="79">
        <v>0.71938812732696533</v>
      </c>
      <c r="V308" s="79">
        <v>0.69840234518051147</v>
      </c>
      <c r="W308" s="79">
        <v>0.67367511987686157</v>
      </c>
      <c r="X308" s="79">
        <v>0.69018334150314331</v>
      </c>
      <c r="Y308" s="79">
        <v>0.75967228412628174</v>
      </c>
      <c r="Z308" s="79">
        <v>0.86834847927093506</v>
      </c>
      <c r="AA308" s="79">
        <v>0.96309185028076172</v>
      </c>
      <c r="AB308" s="79">
        <v>1.0742651224136353</v>
      </c>
      <c r="AC308" s="79">
        <v>1.0594941377639771</v>
      </c>
      <c r="AD308" s="79">
        <v>1.0001084804534912</v>
      </c>
      <c r="AE308" s="79">
        <v>0.83045685291290283</v>
      </c>
      <c r="AF308" s="79">
        <v>0.68889778852462769</v>
      </c>
      <c r="AG308" s="79">
        <v>-8.385428786277771E-2</v>
      </c>
      <c r="AH308" s="79">
        <v>-4.0326409041881561E-2</v>
      </c>
      <c r="AI308" s="79">
        <v>-1.7669679597020149E-2</v>
      </c>
      <c r="AJ308" s="79">
        <v>-2.2865371778607368E-2</v>
      </c>
      <c r="AK308" s="79">
        <v>-1.9269751384854317E-2</v>
      </c>
      <c r="AL308" s="79">
        <v>-7.9526156187057495E-2</v>
      </c>
      <c r="AM308" s="79">
        <v>-4.0657825767993927E-2</v>
      </c>
      <c r="AN308" s="79">
        <v>-0.10002666711807251</v>
      </c>
      <c r="AO308" s="79">
        <v>-7.4929676949977875E-2</v>
      </c>
      <c r="AP308" s="79">
        <v>-4.386895801872015E-3</v>
      </c>
      <c r="AQ308" s="79">
        <v>-1.3485859148204327E-2</v>
      </c>
      <c r="AR308" s="79">
        <v>2.7796085923910141E-2</v>
      </c>
      <c r="AS308" s="79">
        <v>3.1880870461463928E-2</v>
      </c>
      <c r="AT308" s="79">
        <v>2.6632810011506081E-2</v>
      </c>
      <c r="AU308" s="79">
        <v>9.9092405289411545E-3</v>
      </c>
      <c r="AV308" s="79">
        <v>1.0807961225509644E-2</v>
      </c>
      <c r="AW308" s="79">
        <v>4.8715870827436447E-2</v>
      </c>
      <c r="AX308" s="79">
        <v>2.8265675529837608E-2</v>
      </c>
      <c r="AY308" s="79">
        <v>9.5934160053730011E-3</v>
      </c>
      <c r="AZ308" s="79">
        <v>5.7197246700525284E-2</v>
      </c>
      <c r="BA308" s="79">
        <v>-4.5138247311115265E-2</v>
      </c>
      <c r="BB308" s="79">
        <v>4.3505433131940663E-4</v>
      </c>
      <c r="BC308" s="79">
        <v>-3.2006874680519104E-2</v>
      </c>
      <c r="BD308" s="79">
        <v>-5.2053198218345642E-2</v>
      </c>
      <c r="BE308" s="79">
        <v>-5.4272454231977463E-2</v>
      </c>
      <c r="BF308" s="79">
        <v>-1.3459562323987484E-2</v>
      </c>
      <c r="BG308" s="79">
        <v>6.2259910628199577E-3</v>
      </c>
      <c r="BH308" s="79">
        <v>-1.1442893883213401E-3</v>
      </c>
      <c r="BI308" s="79">
        <v>7.9797916114330292E-3</v>
      </c>
      <c r="BJ308" s="79">
        <v>-3.1008334830403328E-2</v>
      </c>
      <c r="BK308" s="79">
        <v>4.4462354853749275E-3</v>
      </c>
      <c r="BL308" s="79">
        <v>-5.6020680814981461E-2</v>
      </c>
      <c r="BM308" s="79">
        <v>-3.066582977771759E-2</v>
      </c>
      <c r="BN308" s="79">
        <v>3.4454815089702606E-2</v>
      </c>
      <c r="BO308" s="79">
        <v>2.6992132887244225E-2</v>
      </c>
      <c r="BP308" s="79">
        <v>6.4495906233787537E-2</v>
      </c>
      <c r="BQ308" s="79">
        <v>6.5151743590831757E-2</v>
      </c>
      <c r="BR308" s="79">
        <v>5.704956129193306E-2</v>
      </c>
      <c r="BS308" s="79">
        <v>3.8635499775409698E-2</v>
      </c>
      <c r="BT308" s="79">
        <v>4.1274942457675934E-2</v>
      </c>
      <c r="BU308" s="79">
        <v>7.7548176050186157E-2</v>
      </c>
      <c r="BV308" s="79">
        <v>6.2218751758337021E-2</v>
      </c>
      <c r="BW308" s="79">
        <v>4.3468348681926727E-2</v>
      </c>
      <c r="BX308" s="79">
        <v>9.9418513476848602E-2</v>
      </c>
      <c r="BY308" s="79">
        <v>-4.5514251105487347E-3</v>
      </c>
      <c r="BZ308" s="79">
        <v>4.0425244718790054E-2</v>
      </c>
      <c r="CA308" s="79">
        <v>6.4430143684148788E-3</v>
      </c>
      <c r="CB308" s="79">
        <v>-2.024025097489357E-2</v>
      </c>
      <c r="CC308" s="79">
        <v>-3.3784165978431702E-2</v>
      </c>
      <c r="CD308" s="79">
        <v>5.1483358256518841E-3</v>
      </c>
      <c r="CE308" s="79">
        <v>2.2776059806346893E-2</v>
      </c>
      <c r="CF308" s="79">
        <v>1.3899666257202625E-2</v>
      </c>
      <c r="CG308" s="79">
        <v>2.6852741837501526E-2</v>
      </c>
      <c r="CH308" s="79">
        <v>2.5949643459171057E-3</v>
      </c>
      <c r="CI308" s="79">
        <v>3.5685170441865921E-2</v>
      </c>
      <c r="CJ308" s="79">
        <v>-2.5542272254824638E-2</v>
      </c>
      <c r="CK308" s="79">
        <v>-8.8263313955394551E-6</v>
      </c>
      <c r="CL308" s="79">
        <v>6.1356469988822937E-2</v>
      </c>
      <c r="CM308" s="79">
        <v>5.50270676612854E-2</v>
      </c>
      <c r="CN308" s="79">
        <v>8.9914083480834961E-2</v>
      </c>
      <c r="CO308" s="79">
        <v>8.8195040822029114E-2</v>
      </c>
      <c r="CP308" s="79">
        <v>7.811611145734787E-2</v>
      </c>
      <c r="CQ308" s="79">
        <v>5.8531217277050018E-2</v>
      </c>
      <c r="CR308" s="79">
        <v>6.237628310918808E-2</v>
      </c>
      <c r="CS308" s="79">
        <v>9.7517348825931549E-2</v>
      </c>
      <c r="CT308" s="79">
        <v>8.5734546184539795E-2</v>
      </c>
      <c r="CU308" s="79">
        <v>6.6930018365383148E-2</v>
      </c>
      <c r="CV308" s="79">
        <v>0.12866081297397614</v>
      </c>
      <c r="CW308" s="79">
        <v>2.3558884859085083E-2</v>
      </c>
      <c r="CX308" s="79">
        <v>6.8122334778308868E-2</v>
      </c>
      <c r="CY308" s="79">
        <v>3.3073291182518005E-2</v>
      </c>
      <c r="CZ308" s="79">
        <v>1.7932952614501119E-3</v>
      </c>
      <c r="DA308" s="79">
        <v>-1.329587958753109E-2</v>
      </c>
      <c r="DB308" s="79">
        <v>2.3756232112646103E-2</v>
      </c>
      <c r="DC308" s="79">
        <v>3.9326123893260956E-2</v>
      </c>
      <c r="DD308" s="79">
        <v>2.8943620622158051E-2</v>
      </c>
      <c r="DE308" s="79">
        <v>4.5725692063570023E-2</v>
      </c>
      <c r="DF308" s="79">
        <v>3.6198258399963379E-2</v>
      </c>
      <c r="DG308" s="79">
        <v>6.6924102604389191E-2</v>
      </c>
      <c r="DH308" s="79">
        <v>4.9361353740096092E-3</v>
      </c>
      <c r="DI308" s="79">
        <v>3.0648177489638329E-2</v>
      </c>
      <c r="DJ308" s="79">
        <v>8.8258124887943268E-2</v>
      </c>
      <c r="DK308" s="79">
        <v>8.3062008023262024E-2</v>
      </c>
      <c r="DL308" s="79">
        <v>0.11533227562904358</v>
      </c>
      <c r="DM308" s="79">
        <v>0.11123834550380707</v>
      </c>
      <c r="DN308" s="79">
        <v>9.9182665348052979E-2</v>
      </c>
      <c r="DO308" s="79">
        <v>7.8426934778690338E-2</v>
      </c>
      <c r="DP308" s="79">
        <v>8.3477623760700226E-2</v>
      </c>
      <c r="DQ308" s="79">
        <v>0.11748651415109634</v>
      </c>
      <c r="DR308" s="79">
        <v>0.10925033688545227</v>
      </c>
      <c r="DS308" s="79">
        <v>9.0391702950000763E-2</v>
      </c>
      <c r="DT308" s="79">
        <v>0.15790313482284546</v>
      </c>
      <c r="DU308" s="79">
        <v>5.1669195294380188E-2</v>
      </c>
      <c r="DV308" s="79">
        <v>9.5819413661956787E-2</v>
      </c>
      <c r="DW308" s="79">
        <v>5.9703566133975983E-2</v>
      </c>
      <c r="DX308" s="79">
        <v>2.382684126496315E-2</v>
      </c>
      <c r="DY308" s="79">
        <v>1.6285955905914307E-2</v>
      </c>
      <c r="DZ308" s="79">
        <v>5.0623085349798203E-2</v>
      </c>
      <c r="EA308" s="79">
        <v>6.3221797347068787E-2</v>
      </c>
      <c r="EB308" s="79">
        <v>5.0664704293012619E-2</v>
      </c>
      <c r="EC308" s="79">
        <v>7.2975233197212219E-2</v>
      </c>
      <c r="ED308" s="79">
        <v>8.4716081619262695E-2</v>
      </c>
      <c r="EE308" s="79">
        <v>0.11202816665172577</v>
      </c>
      <c r="EF308" s="79">
        <v>4.8942115157842636E-2</v>
      </c>
      <c r="EG308" s="79">
        <v>7.4912019073963165E-2</v>
      </c>
      <c r="EH308" s="79">
        <v>0.12709982693195343</v>
      </c>
      <c r="EI308" s="79">
        <v>0.123539999127388</v>
      </c>
      <c r="EJ308" s="79">
        <v>0.15203207731246948</v>
      </c>
      <c r="EK308" s="79">
        <v>0.1445092111825943</v>
      </c>
      <c r="EL308" s="79">
        <v>0.12959942221641541</v>
      </c>
      <c r="EM308" s="79">
        <v>0.10715319216251373</v>
      </c>
      <c r="EN308" s="79">
        <v>0.11394460499286652</v>
      </c>
      <c r="EO308" s="79">
        <v>0.14631882309913635</v>
      </c>
      <c r="EP308" s="79">
        <v>0.14320340752601624</v>
      </c>
      <c r="EQ308" s="79">
        <v>0.12426663190126419</v>
      </c>
      <c r="ER308" s="79">
        <v>0.20012438297271729</v>
      </c>
      <c r="ES308" s="79">
        <v>9.2256017029285431E-2</v>
      </c>
      <c r="ET308" s="79">
        <v>0.13580960035324097</v>
      </c>
      <c r="EU308" s="79">
        <v>9.8153457045555115E-2</v>
      </c>
      <c r="EV308" s="79">
        <v>5.5639784783124924E-2</v>
      </c>
      <c r="EW308" s="79">
        <v>54.713493347167969</v>
      </c>
      <c r="EX308" s="79">
        <v>53.252601623535156</v>
      </c>
      <c r="EY308" s="79">
        <v>52.418514251708984</v>
      </c>
      <c r="EZ308" s="79">
        <v>52.058448791503906</v>
      </c>
      <c r="FA308" s="79">
        <v>51.148708343505859</v>
      </c>
      <c r="FB308" s="79">
        <v>50.448020935058594</v>
      </c>
      <c r="FC308" s="79">
        <v>50.283763885498047</v>
      </c>
      <c r="FD308" s="79">
        <v>53.681442260742188</v>
      </c>
      <c r="FE308" s="79">
        <v>57.942699432373047</v>
      </c>
      <c r="FF308" s="79">
        <v>60.820121765136719</v>
      </c>
      <c r="FG308" s="79">
        <v>63.369190216064453</v>
      </c>
      <c r="FH308" s="79">
        <v>65.367790222167969</v>
      </c>
      <c r="FI308" s="79">
        <v>66.298309326171875</v>
      </c>
      <c r="FJ308" s="79">
        <v>67.580917358398438</v>
      </c>
      <c r="FK308" s="79">
        <v>68.829368591308594</v>
      </c>
      <c r="FL308" s="79">
        <v>69.748519897460938</v>
      </c>
      <c r="FM308" s="79">
        <v>69.7222900390625</v>
      </c>
      <c r="FN308" s="79">
        <v>69.192756652832031</v>
      </c>
      <c r="FO308" s="79">
        <v>67.383010864257813</v>
      </c>
      <c r="FP308" s="79">
        <v>63.253452301025391</v>
      </c>
      <c r="FQ308" s="79">
        <v>60.147113800048828</v>
      </c>
      <c r="FR308" s="79">
        <v>58.253280639648438</v>
      </c>
      <c r="FS308" s="79">
        <v>57.392269134521484</v>
      </c>
      <c r="FT308" s="79">
        <v>56.086292266845703</v>
      </c>
      <c r="FU308" s="79">
        <v>3.1245460733771324E-2</v>
      </c>
      <c r="FV308" s="79">
        <v>3.8035895675420761E-2</v>
      </c>
      <c r="FW308" s="79">
        <v>3.1139297410845757E-2</v>
      </c>
      <c r="FX308" s="79">
        <v>109.63636016845703</v>
      </c>
      <c r="FY308" s="79">
        <v>1</v>
      </c>
      <c r="FZ308" s="52"/>
      <c r="GA308" s="34"/>
    </row>
    <row r="309" spans="1:183" x14ac:dyDescent="0.25">
      <c r="A309" t="s">
        <v>186</v>
      </c>
      <c r="B309" t="s">
        <v>236</v>
      </c>
      <c r="C309" t="s">
        <v>194</v>
      </c>
      <c r="D309" t="s">
        <v>202</v>
      </c>
      <c r="E309" t="s">
        <v>205</v>
      </c>
      <c r="F309" t="s">
        <v>185</v>
      </c>
      <c r="G309" t="s">
        <v>1</v>
      </c>
      <c r="H309" s="79">
        <v>548</v>
      </c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  <c r="AH309" s="79"/>
      <c r="AI309" s="79"/>
      <c r="AJ309" s="79"/>
      <c r="AK309" s="79"/>
      <c r="AL309" s="79"/>
      <c r="AM309" s="79"/>
      <c r="AN309" s="79"/>
      <c r="AO309" s="79"/>
      <c r="AP309" s="79"/>
      <c r="AQ309" s="79"/>
      <c r="AR309" s="79"/>
      <c r="AS309" s="79"/>
      <c r="AT309" s="79"/>
      <c r="AU309" s="79"/>
      <c r="AV309" s="79"/>
      <c r="AW309" s="79"/>
      <c r="AX309" s="79"/>
      <c r="AY309" s="79"/>
      <c r="AZ309" s="79"/>
      <c r="BA309" s="79"/>
      <c r="BB309" s="79"/>
      <c r="BC309" s="79"/>
      <c r="BD309" s="79"/>
      <c r="BE309" s="79"/>
      <c r="BF309" s="79"/>
      <c r="BG309" s="79"/>
      <c r="BH309" s="79"/>
      <c r="BI309" s="79"/>
      <c r="BJ309" s="79"/>
      <c r="BK309" s="79"/>
      <c r="BL309" s="79"/>
      <c r="BM309" s="79"/>
      <c r="BN309" s="79"/>
      <c r="BO309" s="79"/>
      <c r="BP309" s="79"/>
      <c r="BQ309" s="79"/>
      <c r="BR309" s="79"/>
      <c r="BS309" s="79"/>
      <c r="BT309" s="79"/>
      <c r="BU309" s="79"/>
      <c r="BV309" s="79"/>
      <c r="BW309" s="79"/>
      <c r="BX309" s="79"/>
      <c r="BY309" s="79"/>
      <c r="BZ309" s="79"/>
      <c r="CA309" s="79"/>
      <c r="CB309" s="79"/>
      <c r="CC309" s="79"/>
      <c r="CD309" s="79"/>
      <c r="CE309" s="79"/>
      <c r="CF309" s="79"/>
      <c r="CG309" s="79"/>
      <c r="CH309" s="79"/>
      <c r="CI309" s="79"/>
      <c r="CJ309" s="79"/>
      <c r="CK309" s="79"/>
      <c r="CL309" s="79"/>
      <c r="CM309" s="79"/>
      <c r="CN309" s="79"/>
      <c r="CO309" s="79"/>
      <c r="CP309" s="79"/>
      <c r="CQ309" s="79"/>
      <c r="CR309" s="79"/>
      <c r="CS309" s="79"/>
      <c r="CT309" s="79"/>
      <c r="CU309" s="79"/>
      <c r="CV309" s="79"/>
      <c r="CW309" s="79"/>
      <c r="CX309" s="79"/>
      <c r="CY309" s="79"/>
      <c r="CZ309" s="79"/>
      <c r="DA309" s="79"/>
      <c r="DB309" s="79"/>
      <c r="DC309" s="79"/>
      <c r="DD309" s="79"/>
      <c r="DE309" s="79"/>
      <c r="DF309" s="79"/>
      <c r="DG309" s="79"/>
      <c r="DH309" s="79"/>
      <c r="DI309" s="79"/>
      <c r="DJ309" s="79"/>
      <c r="DK309" s="79"/>
      <c r="DL309" s="79"/>
      <c r="DM309" s="79"/>
      <c r="DN309" s="79"/>
      <c r="DO309" s="79"/>
      <c r="DP309" s="79"/>
      <c r="DQ309" s="79"/>
      <c r="DR309" s="79"/>
      <c r="DS309" s="79"/>
      <c r="DT309" s="79"/>
      <c r="DU309" s="79"/>
      <c r="DV309" s="79"/>
      <c r="DW309" s="79"/>
      <c r="DX309" s="79"/>
      <c r="DY309" s="79"/>
      <c r="DZ309" s="79"/>
      <c r="EA309" s="79"/>
      <c r="EB309" s="79"/>
      <c r="EC309" s="79"/>
      <c r="ED309" s="79"/>
      <c r="EE309" s="79"/>
      <c r="EF309" s="79"/>
      <c r="EG309" s="79"/>
      <c r="EH309" s="79"/>
      <c r="EI309" s="79"/>
      <c r="EJ309" s="79"/>
      <c r="EK309" s="79"/>
      <c r="EL309" s="79"/>
      <c r="EM309" s="79"/>
      <c r="EN309" s="79"/>
      <c r="EO309" s="79"/>
      <c r="EP309" s="79"/>
      <c r="EQ309" s="79"/>
      <c r="ER309" s="79"/>
      <c r="ES309" s="79"/>
      <c r="ET309" s="79"/>
      <c r="EU309" s="79"/>
      <c r="EV309" s="79"/>
      <c r="EW309" s="79"/>
      <c r="EX309" s="79"/>
      <c r="EY309" s="79"/>
      <c r="EZ309" s="79"/>
      <c r="FA309" s="79"/>
      <c r="FB309" s="79"/>
      <c r="FC309" s="79"/>
      <c r="FD309" s="79"/>
      <c r="FE309" s="79"/>
      <c r="FF309" s="79"/>
      <c r="FG309" s="79"/>
      <c r="FH309" s="79"/>
      <c r="FI309" s="79"/>
      <c r="FJ309" s="79"/>
      <c r="FK309" s="79"/>
      <c r="FL309" s="79"/>
      <c r="FM309" s="79"/>
      <c r="FN309" s="79"/>
      <c r="FO309" s="79"/>
      <c r="FP309" s="79"/>
      <c r="FQ309" s="79"/>
      <c r="FR309" s="79"/>
      <c r="FS309" s="79"/>
      <c r="FT309" s="79"/>
      <c r="FU309" s="79"/>
      <c r="FV309" s="79"/>
      <c r="FW309" s="79"/>
      <c r="FX309" s="79">
        <v>39.681819915771484</v>
      </c>
      <c r="FY309" s="79">
        <v>0</v>
      </c>
      <c r="FZ309" s="52"/>
      <c r="GA309" s="34"/>
    </row>
    <row r="310" spans="1:183" x14ac:dyDescent="0.25">
      <c r="A310" t="s">
        <v>186</v>
      </c>
      <c r="B310" t="s">
        <v>236</v>
      </c>
      <c r="C310" t="s">
        <v>194</v>
      </c>
      <c r="D310" t="s">
        <v>202</v>
      </c>
      <c r="E310" t="s">
        <v>206</v>
      </c>
      <c r="F310" t="s">
        <v>1</v>
      </c>
      <c r="G310" t="s">
        <v>198</v>
      </c>
      <c r="H310" s="79">
        <v>27069</v>
      </c>
      <c r="I310" s="79">
        <v>0.36659452319145203</v>
      </c>
      <c r="J310" s="79">
        <v>0.31928524374961853</v>
      </c>
      <c r="K310" s="79">
        <v>0.2935577929019928</v>
      </c>
      <c r="L310" s="79">
        <v>0.28265431523323059</v>
      </c>
      <c r="M310" s="79">
        <v>0.28992429375648499</v>
      </c>
      <c r="N310" s="79">
        <v>0.31954297423362732</v>
      </c>
      <c r="O310" s="79">
        <v>0.39903226494789124</v>
      </c>
      <c r="P310" s="79">
        <v>0.45756250619888306</v>
      </c>
      <c r="Q310" s="79">
        <v>0.43529948592185974</v>
      </c>
      <c r="R310" s="79">
        <v>0.41642215847969055</v>
      </c>
      <c r="S310" s="79">
        <v>0.3973948061466217</v>
      </c>
      <c r="T310" s="79">
        <v>0.38737869262695313</v>
      </c>
      <c r="U310" s="79">
        <v>0.38305923342704773</v>
      </c>
      <c r="V310" s="79">
        <v>0.36993205547332764</v>
      </c>
      <c r="W310" s="79">
        <v>0.3620990514755249</v>
      </c>
      <c r="X310" s="79">
        <v>0.36884257197380066</v>
      </c>
      <c r="Y310" s="79">
        <v>0.39183655381202698</v>
      </c>
      <c r="Z310" s="79">
        <v>0.44346636533737183</v>
      </c>
      <c r="AA310" s="79">
        <v>0.51028627157211304</v>
      </c>
      <c r="AB310" s="79">
        <v>0.56706994771957397</v>
      </c>
      <c r="AC310" s="79">
        <v>0.62146037817001343</v>
      </c>
      <c r="AD310" s="79">
        <v>0.61590099334716797</v>
      </c>
      <c r="AE310" s="79">
        <v>0.54441297054290771</v>
      </c>
      <c r="AF310" s="79">
        <v>0.44790750741958618</v>
      </c>
      <c r="AG310" s="79">
        <v>-5.891360342502594E-2</v>
      </c>
      <c r="AH310" s="79">
        <v>-5.0790183246135712E-2</v>
      </c>
      <c r="AI310" s="79">
        <v>-4.556674137711525E-2</v>
      </c>
      <c r="AJ310" s="79">
        <v>-4.6767748892307281E-2</v>
      </c>
      <c r="AK310" s="79">
        <v>-3.7157882004976273E-2</v>
      </c>
      <c r="AL310" s="79">
        <v>-3.4962829202413559E-2</v>
      </c>
      <c r="AM310" s="79">
        <v>-3.0254729092121124E-2</v>
      </c>
      <c r="AN310" s="79">
        <v>-3.2199867069721222E-2</v>
      </c>
      <c r="AO310" s="79">
        <v>-1.6395824030041695E-2</v>
      </c>
      <c r="AP310" s="79">
        <v>-1.9110256806015968E-2</v>
      </c>
      <c r="AQ310" s="79">
        <v>-2.274593710899353E-2</v>
      </c>
      <c r="AR310" s="79">
        <v>-2.0388288423418999E-2</v>
      </c>
      <c r="AS310" s="79">
        <v>-1.9548799842596054E-2</v>
      </c>
      <c r="AT310" s="79">
        <v>-1.9074855372309685E-2</v>
      </c>
      <c r="AU310" s="79">
        <v>-1.9211700186133385E-2</v>
      </c>
      <c r="AV310" s="79">
        <v>-1.0031776502728462E-2</v>
      </c>
      <c r="AW310" s="79">
        <v>-5.9798993170261383E-3</v>
      </c>
      <c r="AX310" s="79">
        <v>-5.2366787567734718E-3</v>
      </c>
      <c r="AY310" s="79">
        <v>-5.1948036998510361E-3</v>
      </c>
      <c r="AZ310" s="79">
        <v>5.9459852054715157E-3</v>
      </c>
      <c r="BA310" s="79">
        <v>-2.1641518920660019E-2</v>
      </c>
      <c r="BB310" s="79">
        <v>-4.0543019771575928E-2</v>
      </c>
      <c r="BC310" s="79">
        <v>-5.290168896317482E-2</v>
      </c>
      <c r="BD310" s="79">
        <v>-6.0823641717433929E-2</v>
      </c>
      <c r="BE310" s="79">
        <v>-5.2807997912168503E-2</v>
      </c>
      <c r="BF310" s="79">
        <v>-4.5298479497432709E-2</v>
      </c>
      <c r="BG310" s="79">
        <v>-4.0504805743694305E-2</v>
      </c>
      <c r="BH310" s="79">
        <v>-4.1606433689594269E-2</v>
      </c>
      <c r="BI310" s="79">
        <v>-3.2162971794605255E-2</v>
      </c>
      <c r="BJ310" s="79">
        <v>-2.995077520608902E-2</v>
      </c>
      <c r="BK310" s="79">
        <v>-2.4612996727228165E-2</v>
      </c>
      <c r="BL310" s="79">
        <v>-2.6589963585138321E-2</v>
      </c>
      <c r="BM310" s="79">
        <v>-1.0726562701165676E-2</v>
      </c>
      <c r="BN310" s="79">
        <v>-1.2945713475346565E-2</v>
      </c>
      <c r="BO310" s="79">
        <v>-1.6123443841934204E-2</v>
      </c>
      <c r="BP310" s="79">
        <v>-1.406298391520977E-2</v>
      </c>
      <c r="BQ310" s="79">
        <v>-1.3449523597955704E-2</v>
      </c>
      <c r="BR310" s="79">
        <v>-1.3472015969455242E-2</v>
      </c>
      <c r="BS310" s="79">
        <v>-1.3287590816617012E-2</v>
      </c>
      <c r="BT310" s="79">
        <v>-3.9415624924004078E-3</v>
      </c>
      <c r="BU310" s="79">
        <v>3.3698795596137643E-4</v>
      </c>
      <c r="BV310" s="79">
        <v>1.2956846039742231E-3</v>
      </c>
      <c r="BW310" s="79">
        <v>1.1768982512876391E-3</v>
      </c>
      <c r="BX310" s="79">
        <v>1.2691662646830082E-2</v>
      </c>
      <c r="BY310" s="79">
        <v>-1.4505890198051929E-2</v>
      </c>
      <c r="BZ310" s="79">
        <v>-3.3467620611190796E-2</v>
      </c>
      <c r="CA310" s="79">
        <v>-4.6081509441137314E-2</v>
      </c>
      <c r="CB310" s="79">
        <v>-5.4372180253267288E-2</v>
      </c>
      <c r="CC310" s="79">
        <v>-4.8579275608062744E-2</v>
      </c>
      <c r="CD310" s="79">
        <v>-4.1494939476251602E-2</v>
      </c>
      <c r="CE310" s="79">
        <v>-3.6998923867940903E-2</v>
      </c>
      <c r="CF310" s="79">
        <v>-3.8031719624996185E-2</v>
      </c>
      <c r="CG310" s="79">
        <v>-2.8703508898615837E-2</v>
      </c>
      <c r="CH310" s="79">
        <v>-2.6479447260499001E-2</v>
      </c>
      <c r="CI310" s="79">
        <v>-2.0705550909042358E-2</v>
      </c>
      <c r="CJ310" s="79">
        <v>-2.2704560309648514E-2</v>
      </c>
      <c r="CK310" s="79">
        <v>-6.8000499159097672E-3</v>
      </c>
      <c r="CL310" s="79">
        <v>-8.6761713027954102E-3</v>
      </c>
      <c r="CM310" s="79">
        <v>-1.1536725796759129E-2</v>
      </c>
      <c r="CN310" s="79">
        <v>-9.6820974722504616E-3</v>
      </c>
      <c r="CO310" s="79">
        <v>-9.2251840978860855E-3</v>
      </c>
      <c r="CP310" s="79">
        <v>-9.5915049314498901E-3</v>
      </c>
      <c r="CQ310" s="79">
        <v>-9.1845709830522537E-3</v>
      </c>
      <c r="CR310" s="79">
        <v>2.7650047559291124E-4</v>
      </c>
      <c r="CS310" s="79">
        <v>4.7120451927185059E-3</v>
      </c>
      <c r="CT310" s="79">
        <v>5.819979589432478E-3</v>
      </c>
      <c r="CU310" s="79">
        <v>5.5899196304380894E-3</v>
      </c>
      <c r="CV310" s="79">
        <v>1.7363699153065681E-2</v>
      </c>
      <c r="CW310" s="79">
        <v>-9.5637738704681396E-3</v>
      </c>
      <c r="CX310" s="79">
        <v>-2.8567224740982056E-2</v>
      </c>
      <c r="CY310" s="79">
        <v>-4.1357878595590591E-2</v>
      </c>
      <c r="CZ310" s="79">
        <v>-4.9903921782970428E-2</v>
      </c>
      <c r="DA310" s="79">
        <v>-4.4350557029247284E-2</v>
      </c>
      <c r="DB310" s="79">
        <v>-3.7691403180360794E-2</v>
      </c>
      <c r="DC310" s="79">
        <v>-3.3493045717477798E-2</v>
      </c>
      <c r="DD310" s="79">
        <v>-3.44570092856884E-2</v>
      </c>
      <c r="DE310" s="79">
        <v>-2.5244047865271568E-2</v>
      </c>
      <c r="DF310" s="79">
        <v>-2.3008117452263832E-2</v>
      </c>
      <c r="DG310" s="79">
        <v>-1.6798105090856552E-2</v>
      </c>
      <c r="DH310" s="79">
        <v>-1.8819158896803856E-2</v>
      </c>
      <c r="DI310" s="79">
        <v>-2.8735371306538582E-3</v>
      </c>
      <c r="DJ310" s="79">
        <v>-4.4066281989216805E-3</v>
      </c>
      <c r="DK310" s="79">
        <v>-6.9500068202614784E-3</v>
      </c>
      <c r="DL310" s="79">
        <v>-5.301211029291153E-3</v>
      </c>
      <c r="DM310" s="79">
        <v>-5.0008436664938927E-3</v>
      </c>
      <c r="DN310" s="79">
        <v>-5.7109938934445381E-3</v>
      </c>
      <c r="DO310" s="79">
        <v>-5.08155208081007E-3</v>
      </c>
      <c r="DP310" s="79">
        <v>4.4945636764168739E-3</v>
      </c>
      <c r="DQ310" s="79">
        <v>9.0871024876832962E-3</v>
      </c>
      <c r="DR310" s="79">
        <v>1.0344273410737514E-2</v>
      </c>
      <c r="DS310" s="79">
        <v>1.0002939961850643E-2</v>
      </c>
      <c r="DT310" s="79">
        <v>2.2035736590623856E-2</v>
      </c>
      <c r="DU310" s="79">
        <v>-4.6216589398682117E-3</v>
      </c>
      <c r="DV310" s="79">
        <v>-2.3666827008128166E-2</v>
      </c>
      <c r="DW310" s="79">
        <v>-3.6634244024753571E-2</v>
      </c>
      <c r="DX310" s="79">
        <v>-4.5435663312673569E-2</v>
      </c>
      <c r="DY310" s="79">
        <v>-3.8244951516389847E-2</v>
      </c>
      <c r="DZ310" s="79">
        <v>-3.2199699431657791E-2</v>
      </c>
      <c r="EA310" s="79">
        <v>-2.8431108221411705E-2</v>
      </c>
      <c r="EB310" s="79">
        <v>-2.9295695945620537E-2</v>
      </c>
      <c r="EC310" s="79">
        <v>-2.0249137654900551E-2</v>
      </c>
      <c r="ED310" s="79">
        <v>-1.7996065318584442E-2</v>
      </c>
      <c r="EE310" s="79">
        <v>-1.1156373657286167E-2</v>
      </c>
      <c r="EF310" s="79">
        <v>-1.3209252618253231E-2</v>
      </c>
      <c r="EG310" s="79">
        <v>2.795723732560873E-3</v>
      </c>
      <c r="EH310" s="79">
        <v>1.7579139675945044E-3</v>
      </c>
      <c r="EI310" s="79">
        <v>-3.2751401886343956E-4</v>
      </c>
      <c r="EJ310" s="79">
        <v>1.0240934789180756E-3</v>
      </c>
      <c r="EK310" s="79">
        <v>1.0984328109771013E-3</v>
      </c>
      <c r="EL310" s="79">
        <v>-1.0815221321536228E-4</v>
      </c>
      <c r="EM310" s="79">
        <v>8.4255653200671077E-4</v>
      </c>
      <c r="EN310" s="79">
        <v>1.0584776289761066E-2</v>
      </c>
      <c r="EO310" s="79">
        <v>1.540398970246315E-2</v>
      </c>
      <c r="EP310" s="79">
        <v>1.6876636072993279E-2</v>
      </c>
      <c r="EQ310" s="79">
        <v>1.637464202940464E-2</v>
      </c>
      <c r="ER310" s="79">
        <v>2.8781412169337273E-2</v>
      </c>
      <c r="ES310" s="79">
        <v>2.5139711797237396E-3</v>
      </c>
      <c r="ET310" s="79">
        <v>-1.6591431573033333E-2</v>
      </c>
      <c r="EU310" s="79">
        <v>-2.9814066365361214E-2</v>
      </c>
      <c r="EV310" s="79">
        <v>-3.8984201848506927E-2</v>
      </c>
      <c r="EW310" s="79">
        <v>55.912826538085938</v>
      </c>
      <c r="EX310" s="79">
        <v>55.386852264404297</v>
      </c>
      <c r="EY310" s="79">
        <v>55.002426147460938</v>
      </c>
      <c r="EZ310" s="79">
        <v>54.616039276123047</v>
      </c>
      <c r="FA310" s="79">
        <v>54.289669036865234</v>
      </c>
      <c r="FB310" s="79">
        <v>53.909038543701172</v>
      </c>
      <c r="FC310" s="79">
        <v>54.200469970703125</v>
      </c>
      <c r="FD310" s="79">
        <v>55.954441070556641</v>
      </c>
      <c r="FE310" s="79">
        <v>58.213424682617188</v>
      </c>
      <c r="FF310" s="79">
        <v>60.560935974121094</v>
      </c>
      <c r="FG310" s="79">
        <v>62.929153442382813</v>
      </c>
      <c r="FH310" s="79">
        <v>64.913581848144531</v>
      </c>
      <c r="FI310" s="79">
        <v>66.664176940917969</v>
      </c>
      <c r="FJ310" s="79">
        <v>67.973472595214844</v>
      </c>
      <c r="FK310" s="79">
        <v>68.771331787109375</v>
      </c>
      <c r="FL310" s="79">
        <v>68.843292236328125</v>
      </c>
      <c r="FM310" s="79">
        <v>68.10186767578125</v>
      </c>
      <c r="FN310" s="79">
        <v>66.495803833007813</v>
      </c>
      <c r="FO310" s="79">
        <v>64.324951171875</v>
      </c>
      <c r="FP310" s="79">
        <v>61.565223693847656</v>
      </c>
      <c r="FQ310" s="79">
        <v>59.503787994384766</v>
      </c>
      <c r="FR310" s="79">
        <v>58.361312866210938</v>
      </c>
      <c r="FS310" s="79">
        <v>57.519950866699219</v>
      </c>
      <c r="FT310" s="79">
        <v>56.859310150146484</v>
      </c>
      <c r="FU310" s="79">
        <v>5.6576840579509735E-3</v>
      </c>
      <c r="FV310" s="79">
        <v>7.5849574059247971E-3</v>
      </c>
      <c r="FW310" s="79">
        <v>5.5506029166281223E-3</v>
      </c>
      <c r="FX310" s="79">
        <v>3167.9091796875</v>
      </c>
      <c r="FY310" s="79">
        <v>1</v>
      </c>
      <c r="FZ310" s="52"/>
      <c r="GA310" s="34"/>
    </row>
    <row r="311" spans="1:183" x14ac:dyDescent="0.25">
      <c r="A311" t="s">
        <v>186</v>
      </c>
      <c r="B311" t="s">
        <v>236</v>
      </c>
      <c r="C311" t="s">
        <v>194</v>
      </c>
      <c r="D311" t="s">
        <v>202</v>
      </c>
      <c r="E311" t="s">
        <v>206</v>
      </c>
      <c r="F311" t="s">
        <v>1</v>
      </c>
      <c r="G311" t="s">
        <v>200</v>
      </c>
      <c r="H311" s="79">
        <v>4026</v>
      </c>
      <c r="I311" s="79">
        <v>0.42943304777145386</v>
      </c>
      <c r="J311" s="79">
        <v>0.38290885090827942</v>
      </c>
      <c r="K311" s="79">
        <v>0.35621809959411621</v>
      </c>
      <c r="L311" s="79">
        <v>0.34663355350494385</v>
      </c>
      <c r="M311" s="79">
        <v>0.35112279653549194</v>
      </c>
      <c r="N311" s="79">
        <v>0.3926638662815094</v>
      </c>
      <c r="O311" s="79">
        <v>0.49564802646636963</v>
      </c>
      <c r="P311" s="79">
        <v>0.55122554302215576</v>
      </c>
      <c r="Q311" s="79">
        <v>0.50427663326263428</v>
      </c>
      <c r="R311" s="79">
        <v>0.48195233941078186</v>
      </c>
      <c r="S311" s="79">
        <v>0.47944644093513489</v>
      </c>
      <c r="T311" s="79">
        <v>0.47599947452545166</v>
      </c>
      <c r="U311" s="79">
        <v>0.48472380638122559</v>
      </c>
      <c r="V311" s="79">
        <v>0.4654175341129303</v>
      </c>
      <c r="W311" s="79">
        <v>0.45264437794685364</v>
      </c>
      <c r="X311" s="79">
        <v>0.47750294208526611</v>
      </c>
      <c r="Y311" s="79">
        <v>0.52531963586807251</v>
      </c>
      <c r="Z311" s="79">
        <v>0.58794325590133667</v>
      </c>
      <c r="AA311" s="79">
        <v>0.64232057332992554</v>
      </c>
      <c r="AB311" s="79">
        <v>0.69107776880264282</v>
      </c>
      <c r="AC311" s="79">
        <v>0.72903811931610107</v>
      </c>
      <c r="AD311" s="79">
        <v>0.70494192838668823</v>
      </c>
      <c r="AE311" s="79">
        <v>0.61826527118682861</v>
      </c>
      <c r="AF311" s="79">
        <v>0.51853698492050171</v>
      </c>
      <c r="AG311" s="79">
        <v>-7.4720896780490875E-2</v>
      </c>
      <c r="AH311" s="79">
        <v>-8.3313107490539551E-2</v>
      </c>
      <c r="AI311" s="79">
        <v>-6.8584121763706207E-2</v>
      </c>
      <c r="AJ311" s="79">
        <v>-5.1525354385375977E-2</v>
      </c>
      <c r="AK311" s="79">
        <v>-4.1432235389947891E-2</v>
      </c>
      <c r="AL311" s="79">
        <v>-4.341888427734375E-2</v>
      </c>
      <c r="AM311" s="79">
        <v>-3.5440713167190552E-2</v>
      </c>
      <c r="AN311" s="79">
        <v>-3.3637110143899918E-2</v>
      </c>
      <c r="AO311" s="79">
        <v>-5.06015345454216E-2</v>
      </c>
      <c r="AP311" s="79">
        <v>-5.5953040719032288E-2</v>
      </c>
      <c r="AQ311" s="79">
        <v>-4.5606590807437897E-2</v>
      </c>
      <c r="AR311" s="79">
        <v>-4.8582844436168671E-2</v>
      </c>
      <c r="AS311" s="79">
        <v>-3.9381507784128189E-2</v>
      </c>
      <c r="AT311" s="79">
        <v>-5.4893974214792252E-2</v>
      </c>
      <c r="AU311" s="79">
        <v>-6.2663175165653229E-2</v>
      </c>
      <c r="AV311" s="79">
        <v>-3.3595256507396698E-2</v>
      </c>
      <c r="AW311" s="79">
        <v>-1.4927892945706844E-2</v>
      </c>
      <c r="AX311" s="79">
        <v>-1.2907394208014011E-2</v>
      </c>
      <c r="AY311" s="79">
        <v>-7.6308981515467167E-3</v>
      </c>
      <c r="AZ311" s="79">
        <v>-7.8600216656923294E-3</v>
      </c>
      <c r="BA311" s="79">
        <v>-3.2900094985961914E-2</v>
      </c>
      <c r="BB311" s="79">
        <v>-5.9401802718639374E-2</v>
      </c>
      <c r="BC311" s="79">
        <v>-5.0027031451463699E-2</v>
      </c>
      <c r="BD311" s="79">
        <v>-5.3478356450796127E-2</v>
      </c>
      <c r="BE311" s="79">
        <v>-6.0139674693346024E-2</v>
      </c>
      <c r="BF311" s="79">
        <v>-6.8481475114822388E-2</v>
      </c>
      <c r="BG311" s="79">
        <v>-5.5835124105215073E-2</v>
      </c>
      <c r="BH311" s="79">
        <v>-4.0498383343219757E-2</v>
      </c>
      <c r="BI311" s="79">
        <v>-3.0523588880896568E-2</v>
      </c>
      <c r="BJ311" s="79">
        <v>-3.2411810010671616E-2</v>
      </c>
      <c r="BK311" s="79">
        <v>-2.1181799471378326E-2</v>
      </c>
      <c r="BL311" s="79">
        <v>-2.0106043666601181E-2</v>
      </c>
      <c r="BM311" s="79">
        <v>-3.7638217210769653E-2</v>
      </c>
      <c r="BN311" s="79">
        <v>-4.2504075914621353E-2</v>
      </c>
      <c r="BO311" s="79">
        <v>-3.2416928559541702E-2</v>
      </c>
      <c r="BP311" s="79">
        <v>-3.5569969564676285E-2</v>
      </c>
      <c r="BQ311" s="79">
        <v>-2.6702228933572769E-2</v>
      </c>
      <c r="BR311" s="79">
        <v>-4.2442165315151215E-2</v>
      </c>
      <c r="BS311" s="79">
        <v>-4.9636226147413254E-2</v>
      </c>
      <c r="BT311" s="79">
        <v>-2.1258288994431496E-2</v>
      </c>
      <c r="BU311" s="79">
        <v>-2.1784808486700058E-3</v>
      </c>
      <c r="BV311" s="79">
        <v>7.0531072560697794E-4</v>
      </c>
      <c r="BW311" s="79">
        <v>5.667590070515871E-3</v>
      </c>
      <c r="BX311" s="79">
        <v>5.638334434479475E-3</v>
      </c>
      <c r="BY311" s="79">
        <v>-1.9172037020325661E-2</v>
      </c>
      <c r="BZ311" s="79">
        <v>-4.5021552592515945E-2</v>
      </c>
      <c r="CA311" s="79">
        <v>-3.6408174782991409E-2</v>
      </c>
      <c r="CB311" s="79">
        <v>-4.0114887058734894E-2</v>
      </c>
      <c r="CC311" s="79">
        <v>-5.0040770322084427E-2</v>
      </c>
      <c r="CD311" s="79">
        <v>-5.82091324031353E-2</v>
      </c>
      <c r="CE311" s="79">
        <v>-4.7005206346511841E-2</v>
      </c>
      <c r="CF311" s="79">
        <v>-3.2861139625310898E-2</v>
      </c>
      <c r="CG311" s="79">
        <v>-2.2968295961618423E-2</v>
      </c>
      <c r="CH311" s="79">
        <v>-2.4788344278931618E-2</v>
      </c>
      <c r="CI311" s="79">
        <v>-1.1306119151413441E-2</v>
      </c>
      <c r="CJ311" s="79">
        <v>-1.0734466835856438E-2</v>
      </c>
      <c r="CK311" s="79">
        <v>-2.8659861534833908E-2</v>
      </c>
      <c r="CL311" s="79">
        <v>-3.3189360052347183E-2</v>
      </c>
      <c r="CM311" s="79">
        <v>-2.3281807079911232E-2</v>
      </c>
      <c r="CN311" s="79">
        <v>-2.6557296514511108E-2</v>
      </c>
      <c r="CO311" s="79">
        <v>-1.7920598387718201E-2</v>
      </c>
      <c r="CP311" s="79">
        <v>-3.3818088471889496E-2</v>
      </c>
      <c r="CQ311" s="79">
        <v>-4.0613804012537003E-2</v>
      </c>
      <c r="CR311" s="79">
        <v>-1.2713740579783916E-2</v>
      </c>
      <c r="CS311" s="79">
        <v>6.6517232917249203E-3</v>
      </c>
      <c r="CT311" s="79">
        <v>1.0133429430425167E-2</v>
      </c>
      <c r="CU311" s="79">
        <v>1.487808208912611E-2</v>
      </c>
      <c r="CV311" s="79">
        <v>1.498725451529026E-2</v>
      </c>
      <c r="CW311" s="79">
        <v>-9.6640260890126228E-3</v>
      </c>
      <c r="CX311" s="79">
        <v>-3.5061836242675781E-2</v>
      </c>
      <c r="CY311" s="79">
        <v>-2.6975793763995171E-2</v>
      </c>
      <c r="CZ311" s="79">
        <v>-3.0859384685754776E-2</v>
      </c>
      <c r="DA311" s="79">
        <v>-3.9941862225532532E-2</v>
      </c>
      <c r="DB311" s="79">
        <v>-4.793679341673851E-2</v>
      </c>
      <c r="DC311" s="79">
        <v>-3.8175288587808609E-2</v>
      </c>
      <c r="DD311" s="79">
        <v>-2.5223895907402039E-2</v>
      </c>
      <c r="DE311" s="79">
        <v>-1.5413001179695129E-2</v>
      </c>
      <c r="DF311" s="79">
        <v>-1.7164876684546471E-2</v>
      </c>
      <c r="DG311" s="79">
        <v>-1.430438831448555E-3</v>
      </c>
      <c r="DH311" s="79">
        <v>-1.362890237942338E-3</v>
      </c>
      <c r="DI311" s="79">
        <v>-1.9681509584188461E-2</v>
      </c>
      <c r="DJ311" s="79">
        <v>-2.3874647915363312E-2</v>
      </c>
      <c r="DK311" s="79">
        <v>-1.4146686531603336E-2</v>
      </c>
      <c r="DL311" s="79">
        <v>-1.7544619739055634E-2</v>
      </c>
      <c r="DM311" s="79">
        <v>-9.1389697045087814E-3</v>
      </c>
      <c r="DN311" s="79">
        <v>-2.5194002315402031E-2</v>
      </c>
      <c r="DO311" s="79">
        <v>-3.1591378152370453E-2</v>
      </c>
      <c r="DP311" s="79">
        <v>-4.1691935621201992E-3</v>
      </c>
      <c r="DQ311" s="79">
        <v>1.5481926500797272E-2</v>
      </c>
      <c r="DR311" s="79">
        <v>1.9561545923352242E-2</v>
      </c>
      <c r="DS311" s="79">
        <v>2.4088574573397636E-2</v>
      </c>
      <c r="DT311" s="79">
        <v>2.4336174130439758E-2</v>
      </c>
      <c r="DU311" s="79">
        <v>-1.5601496852468699E-4</v>
      </c>
      <c r="DV311" s="79">
        <v>-2.5102118030190468E-2</v>
      </c>
      <c r="DW311" s="79">
        <v>-1.7543414607644081E-2</v>
      </c>
      <c r="DX311" s="79">
        <v>-2.1603882312774658E-2</v>
      </c>
      <c r="DY311" s="79">
        <v>-2.5360636413097382E-2</v>
      </c>
      <c r="DZ311" s="79">
        <v>-3.3105161041021347E-2</v>
      </c>
      <c r="EA311" s="79">
        <v>-2.5426287204027176E-2</v>
      </c>
      <c r="EB311" s="79">
        <v>-1.4196925796568394E-2</v>
      </c>
      <c r="EC311" s="79">
        <v>-4.504356998950243E-3</v>
      </c>
      <c r="ED311" s="79">
        <v>-6.1578033491969109E-3</v>
      </c>
      <c r="EE311" s="79">
        <v>1.282847486436367E-2</v>
      </c>
      <c r="EF311" s="79">
        <v>1.2168177403509617E-2</v>
      </c>
      <c r="EG311" s="79">
        <v>-6.718191783875227E-3</v>
      </c>
      <c r="EH311" s="79">
        <v>-1.0425679385662079E-2</v>
      </c>
      <c r="EI311" s="79">
        <v>-9.5702247926965356E-4</v>
      </c>
      <c r="EJ311" s="79">
        <v>-4.5317471958696842E-3</v>
      </c>
      <c r="EK311" s="79">
        <v>3.5403105430305004E-3</v>
      </c>
      <c r="EL311" s="79">
        <v>-1.2742195278406143E-2</v>
      </c>
      <c r="EM311" s="79">
        <v>-1.8564432859420776E-2</v>
      </c>
      <c r="EN311" s="79">
        <v>8.1677744165062904E-3</v>
      </c>
      <c r="EO311" s="79">
        <v>2.8231339529156685E-2</v>
      </c>
      <c r="EP311" s="79">
        <v>3.317425400018692E-2</v>
      </c>
      <c r="EQ311" s="79">
        <v>3.738706186413765E-2</v>
      </c>
      <c r="ER311" s="79">
        <v>3.7834528833627701E-2</v>
      </c>
      <c r="ES311" s="79">
        <v>1.3572041876614094E-2</v>
      </c>
      <c r="ET311" s="79">
        <v>-1.0721868835389614E-2</v>
      </c>
      <c r="EU311" s="79">
        <v>-3.9245551452040672E-3</v>
      </c>
      <c r="EV311" s="79">
        <v>-8.240407332777977E-3</v>
      </c>
      <c r="EW311" s="79">
        <v>56.476852416992188</v>
      </c>
      <c r="EX311" s="79">
        <v>55.692459106445313</v>
      </c>
      <c r="EY311" s="79">
        <v>55.074695587158203</v>
      </c>
      <c r="EZ311" s="79">
        <v>54.541160583496094</v>
      </c>
      <c r="FA311" s="79">
        <v>54.051441192626953</v>
      </c>
      <c r="FB311" s="79">
        <v>53.632369995117188</v>
      </c>
      <c r="FC311" s="79">
        <v>53.892486572265625</v>
      </c>
      <c r="FD311" s="79">
        <v>55.880573272705078</v>
      </c>
      <c r="FE311" s="79">
        <v>58.427726745605469</v>
      </c>
      <c r="FF311" s="79">
        <v>61.173694610595703</v>
      </c>
      <c r="FG311" s="79">
        <v>63.656494140625</v>
      </c>
      <c r="FH311" s="79">
        <v>66.075576782226563</v>
      </c>
      <c r="FI311" s="79">
        <v>67.999061584472656</v>
      </c>
      <c r="FJ311" s="79">
        <v>69.434761047363281</v>
      </c>
      <c r="FK311" s="79">
        <v>70.50494384765625</v>
      </c>
      <c r="FL311" s="79">
        <v>71.0941162109375</v>
      </c>
      <c r="FM311" s="79">
        <v>70.645271301269531</v>
      </c>
      <c r="FN311" s="79">
        <v>69.093475341796875</v>
      </c>
      <c r="FO311" s="79">
        <v>67.093498229980469</v>
      </c>
      <c r="FP311" s="79">
        <v>64.269325256347656</v>
      </c>
      <c r="FQ311" s="79">
        <v>62.057498931884766</v>
      </c>
      <c r="FR311" s="79">
        <v>60.614566802978516</v>
      </c>
      <c r="FS311" s="79">
        <v>59.245872497558594</v>
      </c>
      <c r="FT311" s="79">
        <v>58.182624816894531</v>
      </c>
      <c r="FU311" s="79">
        <v>1.3614810071885586E-2</v>
      </c>
      <c r="FV311" s="79">
        <v>1.5543264336884022E-2</v>
      </c>
      <c r="FW311" s="79">
        <v>1.3639116659760475E-2</v>
      </c>
      <c r="FX311" s="79">
        <v>802.3636474609375</v>
      </c>
      <c r="FY311" s="79">
        <v>1</v>
      </c>
      <c r="FZ311" s="52"/>
      <c r="GA311" s="34"/>
    </row>
    <row r="312" spans="1:183" x14ac:dyDescent="0.25">
      <c r="A312" t="s">
        <v>186</v>
      </c>
      <c r="B312" t="s">
        <v>236</v>
      </c>
      <c r="C312" t="s">
        <v>194</v>
      </c>
      <c r="D312" t="s">
        <v>202</v>
      </c>
      <c r="E312" t="s">
        <v>206</v>
      </c>
      <c r="F312" t="s">
        <v>1</v>
      </c>
      <c r="G312" t="s">
        <v>1</v>
      </c>
      <c r="H312" s="79">
        <v>31095</v>
      </c>
      <c r="I312" s="79">
        <v>0.37473049759864807</v>
      </c>
      <c r="J312" s="79">
        <v>0.32752284407615662</v>
      </c>
      <c r="K312" s="79">
        <v>0.30167070031166077</v>
      </c>
      <c r="L312" s="79">
        <v>0.29093796014785767</v>
      </c>
      <c r="M312" s="79">
        <v>0.2978479266166687</v>
      </c>
      <c r="N312" s="79">
        <v>0.3290102481842041</v>
      </c>
      <c r="O312" s="79">
        <v>0.41154152154922485</v>
      </c>
      <c r="P312" s="79">
        <v>0.46968945860862732</v>
      </c>
      <c r="Q312" s="79">
        <v>0.44423025846481323</v>
      </c>
      <c r="R312" s="79">
        <v>0.42490661144256592</v>
      </c>
      <c r="S312" s="79">
        <v>0.40801835060119629</v>
      </c>
      <c r="T312" s="79">
        <v>0.39885279536247253</v>
      </c>
      <c r="U312" s="79">
        <v>0.39622217416763306</v>
      </c>
      <c r="V312" s="79">
        <v>0.38229495286941528</v>
      </c>
      <c r="W312" s="79">
        <v>0.37382233142852783</v>
      </c>
      <c r="X312" s="79">
        <v>0.38291129469871521</v>
      </c>
      <c r="Y312" s="79">
        <v>0.40911918878555298</v>
      </c>
      <c r="Z312" s="79">
        <v>0.46217238903045654</v>
      </c>
      <c r="AA312" s="79">
        <v>0.52738124132156372</v>
      </c>
      <c r="AB312" s="79">
        <v>0.5831257700920105</v>
      </c>
      <c r="AC312" s="79">
        <v>0.63538897037506104</v>
      </c>
      <c r="AD312" s="79">
        <v>0.6274295449256897</v>
      </c>
      <c r="AE312" s="79">
        <v>0.55397492647171021</v>
      </c>
      <c r="AF312" s="79">
        <v>0.45705223083496094</v>
      </c>
      <c r="AG312" s="79">
        <v>-5.8315452188253403E-2</v>
      </c>
      <c r="AH312" s="79">
        <v>-5.2379138767719269E-2</v>
      </c>
      <c r="AI312" s="79">
        <v>-4.6259105205535889E-2</v>
      </c>
      <c r="AJ312" s="79">
        <v>-4.5341908931732178E-2</v>
      </c>
      <c r="AK312" s="79">
        <v>-3.5699222236871719E-2</v>
      </c>
      <c r="AL312" s="79">
        <v>-3.4029457718133926E-2</v>
      </c>
      <c r="AM312" s="79">
        <v>-2.836928516626358E-2</v>
      </c>
      <c r="AN312" s="79">
        <v>-2.9936445876955986E-2</v>
      </c>
      <c r="AO312" s="79">
        <v>-1.8453562632203102E-2</v>
      </c>
      <c r="AP312" s="79">
        <v>-2.1399347111582756E-2</v>
      </c>
      <c r="AQ312" s="79">
        <v>-2.3234426975250244E-2</v>
      </c>
      <c r="AR312" s="79">
        <v>-2.1613543853163719E-2</v>
      </c>
      <c r="AS312" s="79">
        <v>-1.9757742062211037E-2</v>
      </c>
      <c r="AT312" s="79">
        <v>-2.142302505671978E-2</v>
      </c>
      <c r="AU312" s="79">
        <v>-2.2437704727053642E-2</v>
      </c>
      <c r="AV312" s="79">
        <v>-1.0777454823255539E-2</v>
      </c>
      <c r="AW312" s="79">
        <v>-4.7547444701194763E-3</v>
      </c>
      <c r="AX312" s="79">
        <v>-3.6983506288379431E-3</v>
      </c>
      <c r="AY312" s="79">
        <v>-3.0378135852515697E-3</v>
      </c>
      <c r="AZ312" s="79">
        <v>6.6857403144240379E-3</v>
      </c>
      <c r="BA312" s="79">
        <v>-2.0512698218226433E-2</v>
      </c>
      <c r="BB312" s="79">
        <v>-4.0299244225025177E-2</v>
      </c>
      <c r="BC312" s="79">
        <v>-4.9978781491518021E-2</v>
      </c>
      <c r="BD312" s="79">
        <v>-5.7384934276342392E-2</v>
      </c>
      <c r="BE312" s="79">
        <v>-5.2675038576126099E-2</v>
      </c>
      <c r="BF312" s="79">
        <v>-4.7227207571268082E-2</v>
      </c>
      <c r="BG312" s="79">
        <v>-4.155353456735611E-2</v>
      </c>
      <c r="BH312" s="79">
        <v>-4.0627472102642059E-2</v>
      </c>
      <c r="BI312" s="79">
        <v>-3.1127387657761574E-2</v>
      </c>
      <c r="BJ312" s="79">
        <v>-2.9439488425850868E-2</v>
      </c>
      <c r="BK312" s="79">
        <v>-2.3122483864426613E-2</v>
      </c>
      <c r="BL312" s="79">
        <v>-2.4748146533966064E-2</v>
      </c>
      <c r="BM312" s="79">
        <v>-1.3240725733339787E-2</v>
      </c>
      <c r="BN312" s="79">
        <v>-1.5757512301206589E-2</v>
      </c>
      <c r="BO312" s="79">
        <v>-1.7221761867403984E-2</v>
      </c>
      <c r="BP312" s="79">
        <v>-1.5855206176638603E-2</v>
      </c>
      <c r="BQ312" s="79">
        <v>-1.4200171455740929E-2</v>
      </c>
      <c r="BR312" s="79">
        <v>-1.6286065801978111E-2</v>
      </c>
      <c r="BS312" s="79">
        <v>-1.7011808231472969E-2</v>
      </c>
      <c r="BT312" s="79">
        <v>-5.240369588136673E-3</v>
      </c>
      <c r="BU312" s="79">
        <v>9.8668609280139208E-4</v>
      </c>
      <c r="BV312" s="79">
        <v>2.2551105357706547E-3</v>
      </c>
      <c r="BW312" s="79">
        <v>2.7700136415660381E-3</v>
      </c>
      <c r="BX312" s="79">
        <v>1.2812579050660133E-2</v>
      </c>
      <c r="BY312" s="79">
        <v>-1.4051655307412148E-2</v>
      </c>
      <c r="BZ312" s="79">
        <v>-3.3864673227071762E-2</v>
      </c>
      <c r="CA312" s="79">
        <v>-4.3785333633422852E-2</v>
      </c>
      <c r="CB312" s="79">
        <v>-5.1508292555809021E-2</v>
      </c>
      <c r="CC312" s="79">
        <v>-4.8768501728773117E-2</v>
      </c>
      <c r="CD312" s="79">
        <v>-4.3658997863531113E-2</v>
      </c>
      <c r="CE312" s="79">
        <v>-3.8294479250907898E-2</v>
      </c>
      <c r="CF312" s="79">
        <v>-3.7362262606620789E-2</v>
      </c>
      <c r="CG312" s="79">
        <v>-2.7960946783423424E-2</v>
      </c>
      <c r="CH312" s="79">
        <v>-2.6260491460561752E-2</v>
      </c>
      <c r="CI312" s="79">
        <v>-1.9488567486405373E-2</v>
      </c>
      <c r="CJ312" s="79">
        <v>-2.1154742687940598E-2</v>
      </c>
      <c r="CK312" s="79">
        <v>-9.6303317695856094E-3</v>
      </c>
      <c r="CL312" s="79">
        <v>-1.1849996633827686E-2</v>
      </c>
      <c r="CM312" s="79">
        <v>-1.3057410717010498E-2</v>
      </c>
      <c r="CN312" s="79">
        <v>-1.1867000721395016E-2</v>
      </c>
      <c r="CO312" s="79">
        <v>-1.0351014323532581E-2</v>
      </c>
      <c r="CP312" s="79">
        <v>-1.2728221714496613E-2</v>
      </c>
      <c r="CQ312" s="79">
        <v>-1.3253846205770969E-2</v>
      </c>
      <c r="CR312" s="79">
        <v>-1.4054005732759833E-3</v>
      </c>
      <c r="CS312" s="79">
        <v>4.9631833098828793E-3</v>
      </c>
      <c r="CT312" s="79">
        <v>6.378459744155407E-3</v>
      </c>
      <c r="CU312" s="79">
        <v>6.7924968898296356E-3</v>
      </c>
      <c r="CV312" s="79">
        <v>1.7056010663509369E-2</v>
      </c>
      <c r="CW312" s="79">
        <v>-9.5767546445131302E-3</v>
      </c>
      <c r="CX312" s="79">
        <v>-2.9408108443021774E-2</v>
      </c>
      <c r="CY312" s="79">
        <v>-3.9495766162872314E-2</v>
      </c>
      <c r="CZ312" s="79">
        <v>-4.7438148409128189E-2</v>
      </c>
      <c r="DA312" s="79">
        <v>-4.4861968606710434E-2</v>
      </c>
      <c r="DB312" s="79">
        <v>-4.0090784430503845E-2</v>
      </c>
      <c r="DC312" s="79">
        <v>-3.5035420209169388E-2</v>
      </c>
      <c r="DD312" s="79">
        <v>-3.4097060561180115E-2</v>
      </c>
      <c r="DE312" s="79">
        <v>-2.4794505909085274E-2</v>
      </c>
      <c r="DF312" s="79">
        <v>-2.3081494495272636E-2</v>
      </c>
      <c r="DG312" s="79">
        <v>-1.5854647383093834E-2</v>
      </c>
      <c r="DH312" s="79">
        <v>-1.7561342567205429E-2</v>
      </c>
      <c r="DI312" s="79">
        <v>-6.0199378058314323E-3</v>
      </c>
      <c r="DJ312" s="79">
        <v>-7.9424809664487839E-3</v>
      </c>
      <c r="DK312" s="79">
        <v>-8.8930586352944374E-3</v>
      </c>
      <c r="DL312" s="79">
        <v>-7.878793403506279E-3</v>
      </c>
      <c r="DM312" s="79">
        <v>-6.5018585883080959E-3</v>
      </c>
      <c r="DN312" s="79">
        <v>-9.1703794896602631E-3</v>
      </c>
      <c r="DO312" s="79">
        <v>-9.495886042714119E-3</v>
      </c>
      <c r="DP312" s="79">
        <v>2.4295682087540627E-3</v>
      </c>
      <c r="DQ312" s="79">
        <v>8.9396806433796883E-3</v>
      </c>
      <c r="DR312" s="79">
        <v>1.0501807555556297E-2</v>
      </c>
      <c r="DS312" s="79">
        <v>1.081498060375452E-2</v>
      </c>
      <c r="DT312" s="79">
        <v>2.1299442276358604E-2</v>
      </c>
      <c r="DU312" s="79">
        <v>-5.1018549129366875E-3</v>
      </c>
      <c r="DV312" s="79">
        <v>-2.4951543658971786E-2</v>
      </c>
      <c r="DW312" s="79">
        <v>-3.5206206142902374E-2</v>
      </c>
      <c r="DX312" s="79">
        <v>-4.3368004262447357E-2</v>
      </c>
      <c r="DY312" s="79">
        <v>-3.922155499458313E-2</v>
      </c>
      <c r="DZ312" s="79">
        <v>-3.4938853234052658E-2</v>
      </c>
      <c r="EA312" s="79">
        <v>-3.0329855158925056E-2</v>
      </c>
      <c r="EB312" s="79">
        <v>-2.9382623732089996E-2</v>
      </c>
      <c r="EC312" s="79">
        <v>-2.0222673192620277E-2</v>
      </c>
      <c r="ED312" s="79">
        <v>-1.8491525202989578E-2</v>
      </c>
      <c r="EE312" s="79">
        <v>-1.0607847943902016E-2</v>
      </c>
      <c r="EF312" s="79">
        <v>-1.2373042292892933E-2</v>
      </c>
      <c r="EG312" s="79">
        <v>-8.0710271140560508E-4</v>
      </c>
      <c r="EH312" s="79">
        <v>-2.3006473202258348E-3</v>
      </c>
      <c r="EI312" s="79">
        <v>-2.880394458770752E-3</v>
      </c>
      <c r="EJ312" s="79">
        <v>-2.1204568911343813E-3</v>
      </c>
      <c r="EK312" s="79">
        <v>-9.4428751617670059E-4</v>
      </c>
      <c r="EL312" s="79">
        <v>-4.0334193035960197E-3</v>
      </c>
      <c r="EM312" s="79">
        <v>-4.0699872188270092E-3</v>
      </c>
      <c r="EN312" s="79">
        <v>7.9666543751955032E-3</v>
      </c>
      <c r="EO312" s="79">
        <v>1.4681112021207809E-2</v>
      </c>
      <c r="EP312" s="79">
        <v>1.6455268487334251E-2</v>
      </c>
      <c r="EQ312" s="79">
        <v>1.6622807830572128E-2</v>
      </c>
      <c r="ER312" s="79">
        <v>2.7426281943917274E-2</v>
      </c>
      <c r="ES312" s="79">
        <v>1.3591890456154943E-3</v>
      </c>
      <c r="ET312" s="79">
        <v>-1.8516972661018372E-2</v>
      </c>
      <c r="EU312" s="79">
        <v>-2.9012752696871758E-2</v>
      </c>
      <c r="EV312" s="79">
        <v>-3.7491358816623688E-2</v>
      </c>
      <c r="EW312" s="79">
        <v>55.995502471923828</v>
      </c>
      <c r="EX312" s="79">
        <v>55.433872222900391</v>
      </c>
      <c r="EY312" s="79">
        <v>55.013523101806641</v>
      </c>
      <c r="EZ312" s="79">
        <v>54.604831695556641</v>
      </c>
      <c r="FA312" s="79">
        <v>54.254253387451172</v>
      </c>
      <c r="FB312" s="79">
        <v>53.866947174072266</v>
      </c>
      <c r="FC312" s="79">
        <v>54.153572082519531</v>
      </c>
      <c r="FD312" s="79">
        <v>55.943492889404297</v>
      </c>
      <c r="FE312" s="79">
        <v>58.246006011962891</v>
      </c>
      <c r="FF312" s="79">
        <v>60.654510498046875</v>
      </c>
      <c r="FG312" s="79">
        <v>63.041587829589844</v>
      </c>
      <c r="FH312" s="79">
        <v>65.097671508789063</v>
      </c>
      <c r="FI312" s="79">
        <v>66.877845764160156</v>
      </c>
      <c r="FJ312" s="79">
        <v>68.21258544921875</v>
      </c>
      <c r="FK312" s="79">
        <v>69.057357788085938</v>
      </c>
      <c r="FL312" s="79">
        <v>69.215019226074219</v>
      </c>
      <c r="FM312" s="79">
        <v>68.524482727050781</v>
      </c>
      <c r="FN312" s="79">
        <v>66.922172546386719</v>
      </c>
      <c r="FO312" s="79">
        <v>64.756980895996094</v>
      </c>
      <c r="FP312" s="79">
        <v>61.983383178710938</v>
      </c>
      <c r="FQ312" s="79">
        <v>59.882480621337891</v>
      </c>
      <c r="FR312" s="79">
        <v>58.689990997314453</v>
      </c>
      <c r="FS312" s="79">
        <v>57.762908935546875</v>
      </c>
      <c r="FT312" s="79">
        <v>57.0458984375</v>
      </c>
      <c r="FU312" s="79">
        <v>5.231113638728857E-3</v>
      </c>
      <c r="FV312" s="79">
        <v>6.9027724675834179E-3</v>
      </c>
      <c r="FW312" s="79">
        <v>5.1445239223539829E-3</v>
      </c>
      <c r="FX312" s="79">
        <v>3970.272705078125</v>
      </c>
      <c r="FY312" s="79">
        <v>1</v>
      </c>
      <c r="FZ312" s="52"/>
      <c r="GA312" s="34"/>
    </row>
    <row r="313" spans="1:183" x14ac:dyDescent="0.25">
      <c r="A313" t="s">
        <v>186</v>
      </c>
      <c r="B313" t="s">
        <v>236</v>
      </c>
      <c r="C313" t="s">
        <v>194</v>
      </c>
      <c r="D313" t="s">
        <v>202</v>
      </c>
      <c r="E313" t="s">
        <v>206</v>
      </c>
      <c r="F313" t="s">
        <v>178</v>
      </c>
      <c r="G313" t="s">
        <v>1</v>
      </c>
      <c r="H313" s="79">
        <v>22585</v>
      </c>
      <c r="I313" s="79">
        <v>0.33995690941810608</v>
      </c>
      <c r="J313" s="79">
        <v>0.29254454374313354</v>
      </c>
      <c r="K313" s="79">
        <v>0.27016893029212952</v>
      </c>
      <c r="L313" s="79">
        <v>0.25900191068649292</v>
      </c>
      <c r="M313" s="79">
        <v>0.26031273603439331</v>
      </c>
      <c r="N313" s="79">
        <v>0.2795308530330658</v>
      </c>
      <c r="O313" s="79">
        <v>0.34583747386932373</v>
      </c>
      <c r="P313" s="79">
        <v>0.40549474954605103</v>
      </c>
      <c r="Q313" s="79">
        <v>0.38624280691146851</v>
      </c>
      <c r="R313" s="79">
        <v>0.36247283220291138</v>
      </c>
      <c r="S313" s="79">
        <v>0.34835594892501831</v>
      </c>
      <c r="T313" s="79">
        <v>0.34050574898719788</v>
      </c>
      <c r="U313" s="79">
        <v>0.33987337350845337</v>
      </c>
      <c r="V313" s="79">
        <v>0.32887157797813416</v>
      </c>
      <c r="W313" s="79">
        <v>0.32056131958961487</v>
      </c>
      <c r="X313" s="79">
        <v>0.32700350880622864</v>
      </c>
      <c r="Y313" s="79">
        <v>0.34615287184715271</v>
      </c>
      <c r="Z313" s="79">
        <v>0.39294388890266418</v>
      </c>
      <c r="AA313" s="79">
        <v>0.46310058236122131</v>
      </c>
      <c r="AB313" s="79">
        <v>0.51656252145767212</v>
      </c>
      <c r="AC313" s="79">
        <v>0.56606221199035645</v>
      </c>
      <c r="AD313" s="79">
        <v>0.56505423784255981</v>
      </c>
      <c r="AE313" s="79">
        <v>0.50312930345535278</v>
      </c>
      <c r="AF313" s="79">
        <v>0.41649019718170166</v>
      </c>
      <c r="AG313" s="79">
        <v>-5.3336892277002335E-2</v>
      </c>
      <c r="AH313" s="79">
        <v>-5.0116129219532013E-2</v>
      </c>
      <c r="AI313" s="79">
        <v>-4.0216002613306046E-2</v>
      </c>
      <c r="AJ313" s="79">
        <v>-3.6463305354118347E-2</v>
      </c>
      <c r="AK313" s="79">
        <v>-2.7504134923219681E-2</v>
      </c>
      <c r="AL313" s="79">
        <v>-2.2792218253016472E-2</v>
      </c>
      <c r="AM313" s="79">
        <v>-1.741505041718483E-2</v>
      </c>
      <c r="AN313" s="79">
        <v>-2.6200253516435623E-2</v>
      </c>
      <c r="AO313" s="79">
        <v>-1.5103578567504883E-2</v>
      </c>
      <c r="AP313" s="79">
        <v>-1.7049757763743401E-2</v>
      </c>
      <c r="AQ313" s="79">
        <v>-1.7210710793733597E-2</v>
      </c>
      <c r="AR313" s="79">
        <v>-1.7626039683818817E-2</v>
      </c>
      <c r="AS313" s="79">
        <v>-1.4348452910780907E-2</v>
      </c>
      <c r="AT313" s="79">
        <v>-1.4468264766037464E-2</v>
      </c>
      <c r="AU313" s="79">
        <v>-1.1638659052550793E-2</v>
      </c>
      <c r="AV313" s="79">
        <v>1.1855278862640262E-3</v>
      </c>
      <c r="AW313" s="79">
        <v>5.5352505296468735E-3</v>
      </c>
      <c r="AX313" s="79">
        <v>3.0184187926352024E-3</v>
      </c>
      <c r="AY313" s="79">
        <v>3.8820549380034208E-3</v>
      </c>
      <c r="AZ313" s="79">
        <v>7.5952522456645966E-3</v>
      </c>
      <c r="BA313" s="79">
        <v>-1.89942866563797E-2</v>
      </c>
      <c r="BB313" s="79">
        <v>-3.8317441940307617E-2</v>
      </c>
      <c r="BC313" s="79">
        <v>-5.0260964781045914E-2</v>
      </c>
      <c r="BD313" s="79">
        <v>-5.5760163813829422E-2</v>
      </c>
      <c r="BE313" s="79">
        <v>-4.8389572650194168E-2</v>
      </c>
      <c r="BF313" s="79">
        <v>-4.5595243573188782E-2</v>
      </c>
      <c r="BG313" s="79">
        <v>-3.6300454288721085E-2</v>
      </c>
      <c r="BH313" s="79">
        <v>-3.2767079770565033E-2</v>
      </c>
      <c r="BI313" s="79">
        <v>-2.4150857701897621E-2</v>
      </c>
      <c r="BJ313" s="79">
        <v>-1.9620386883616447E-2</v>
      </c>
      <c r="BK313" s="79">
        <v>-1.3701098971068859E-2</v>
      </c>
      <c r="BL313" s="79">
        <v>-2.2295648232102394E-2</v>
      </c>
      <c r="BM313" s="79">
        <v>-1.1056028306484222E-2</v>
      </c>
      <c r="BN313" s="79">
        <v>-1.3473092578351498E-2</v>
      </c>
      <c r="BO313" s="79">
        <v>-1.3454011641442776E-2</v>
      </c>
      <c r="BP313" s="79">
        <v>-1.4174184761941433E-2</v>
      </c>
      <c r="BQ313" s="79">
        <v>-1.1136140674352646E-2</v>
      </c>
      <c r="BR313" s="79">
        <v>-1.1531762778759003E-2</v>
      </c>
      <c r="BS313" s="79">
        <v>-8.8622085750102997E-3</v>
      </c>
      <c r="BT313" s="79">
        <v>3.9427513256669044E-3</v>
      </c>
      <c r="BU313" s="79">
        <v>8.4539745002985001E-3</v>
      </c>
      <c r="BV313" s="79">
        <v>6.1935214325785637E-3</v>
      </c>
      <c r="BW313" s="79">
        <v>7.5353505089879036E-3</v>
      </c>
      <c r="BX313" s="79">
        <v>1.15619832649827E-2</v>
      </c>
      <c r="BY313" s="79">
        <v>-1.4490291476249695E-2</v>
      </c>
      <c r="BZ313" s="79">
        <v>-3.3476572483778E-2</v>
      </c>
      <c r="CA313" s="79">
        <v>-4.5134466141462326E-2</v>
      </c>
      <c r="CB313" s="79">
        <v>-5.0554491579532623E-2</v>
      </c>
      <c r="CC313" s="79">
        <v>-4.4963069260120392E-2</v>
      </c>
      <c r="CD313" s="79">
        <v>-4.2464088648557663E-2</v>
      </c>
      <c r="CE313" s="79">
        <v>-3.3588550984859467E-2</v>
      </c>
      <c r="CF313" s="79">
        <v>-3.0207086354494095E-2</v>
      </c>
      <c r="CG313" s="79">
        <v>-2.1828388795256615E-2</v>
      </c>
      <c r="CH313" s="79">
        <v>-1.7423586919903755E-2</v>
      </c>
      <c r="CI313" s="79">
        <v>-1.1128827929496765E-2</v>
      </c>
      <c r="CJ313" s="79">
        <v>-1.9591329619288445E-2</v>
      </c>
      <c r="CK313" s="79">
        <v>-8.2527073100209236E-3</v>
      </c>
      <c r="CL313" s="79">
        <v>-1.0995904915034771E-2</v>
      </c>
      <c r="CM313" s="79">
        <v>-1.085213478654623E-2</v>
      </c>
      <c r="CN313" s="79">
        <v>-1.1783439666032791E-2</v>
      </c>
      <c r="CO313" s="79">
        <v>-8.91130231320858E-3</v>
      </c>
      <c r="CP313" s="79">
        <v>-9.4979507848620415E-3</v>
      </c>
      <c r="CQ313" s="79">
        <v>-6.9392463192343712E-3</v>
      </c>
      <c r="CR313" s="79">
        <v>5.8523956686258316E-3</v>
      </c>
      <c r="CS313" s="79">
        <v>1.0475472547113895E-2</v>
      </c>
      <c r="CT313" s="79">
        <v>8.39258823543787E-3</v>
      </c>
      <c r="CU313" s="79">
        <v>1.0065612383186817E-2</v>
      </c>
      <c r="CV313" s="79">
        <v>1.430932804942131E-2</v>
      </c>
      <c r="CW313" s="79">
        <v>-1.1370839551091194E-2</v>
      </c>
      <c r="CX313" s="79">
        <v>-3.0123800039291382E-2</v>
      </c>
      <c r="CY313" s="79">
        <v>-4.1583877056837082E-2</v>
      </c>
      <c r="CZ313" s="79">
        <v>-4.6949062496423721E-2</v>
      </c>
      <c r="DA313" s="79">
        <v>-4.1536569595336914E-2</v>
      </c>
      <c r="DB313" s="79">
        <v>-3.9332937449216843E-2</v>
      </c>
      <c r="DC313" s="79">
        <v>-3.0876649543642998E-2</v>
      </c>
      <c r="DD313" s="79">
        <v>-2.7647091075778008E-2</v>
      </c>
      <c r="DE313" s="79">
        <v>-1.9505918025970459E-2</v>
      </c>
      <c r="DF313" s="79">
        <v>-1.5226786956191063E-2</v>
      </c>
      <c r="DG313" s="79">
        <v>-8.5565578192472458E-3</v>
      </c>
      <c r="DH313" s="79">
        <v>-1.6887011006474495E-2</v>
      </c>
      <c r="DI313" s="79">
        <v>-5.4493872448801994E-3</v>
      </c>
      <c r="DJ313" s="79">
        <v>-8.5187172517180443E-3</v>
      </c>
      <c r="DK313" s="79">
        <v>-8.2502560690045357E-3</v>
      </c>
      <c r="DL313" s="79">
        <v>-9.3926945701241493E-3</v>
      </c>
      <c r="DM313" s="79">
        <v>-6.6864639520645142E-3</v>
      </c>
      <c r="DN313" s="79">
        <v>-7.464138325303793E-3</v>
      </c>
      <c r="DO313" s="79">
        <v>-5.0162849947810173E-3</v>
      </c>
      <c r="DP313" s="79">
        <v>7.7620404772460461E-3</v>
      </c>
      <c r="DQ313" s="79">
        <v>1.2496971525251865E-2</v>
      </c>
      <c r="DR313" s="79">
        <v>1.0591654106974602E-2</v>
      </c>
      <c r="DS313" s="79">
        <v>1.2595875188708305E-2</v>
      </c>
      <c r="DT313" s="79">
        <v>1.7056671902537346E-2</v>
      </c>
      <c r="DU313" s="79">
        <v>-8.2513848319649696E-3</v>
      </c>
      <c r="DV313" s="79">
        <v>-2.6771027594804764E-2</v>
      </c>
      <c r="DW313" s="79">
        <v>-3.8033280521631241E-2</v>
      </c>
      <c r="DX313" s="79">
        <v>-4.3343633413314819E-2</v>
      </c>
      <c r="DY313" s="79">
        <v>-3.6589242517948151E-2</v>
      </c>
      <c r="DZ313" s="79">
        <v>-3.4812048077583313E-2</v>
      </c>
      <c r="EA313" s="79">
        <v>-2.6961097493767738E-2</v>
      </c>
      <c r="EB313" s="79">
        <v>-2.3950863629579544E-2</v>
      </c>
      <c r="EC313" s="79">
        <v>-1.6152642667293549E-2</v>
      </c>
      <c r="ED313" s="79">
        <v>-1.2054955586791039E-2</v>
      </c>
      <c r="EE313" s="79">
        <v>-4.8426077701151371E-3</v>
      </c>
      <c r="EF313" s="79">
        <v>-1.2982403859496117E-2</v>
      </c>
      <c r="EG313" s="79">
        <v>-1.4018373331055045E-3</v>
      </c>
      <c r="EH313" s="79">
        <v>-4.9420534633100033E-3</v>
      </c>
      <c r="EI313" s="79">
        <v>-4.4935578480362892E-3</v>
      </c>
      <c r="EJ313" s="79">
        <v>-5.9408387169241905E-3</v>
      </c>
      <c r="EK313" s="79">
        <v>-3.4741510171443224E-3</v>
      </c>
      <c r="EL313" s="79">
        <v>-4.5276372693479061E-3</v>
      </c>
      <c r="EM313" s="79">
        <v>-2.2398338187485933E-3</v>
      </c>
      <c r="EN313" s="79">
        <v>1.0519263334572315E-2</v>
      </c>
      <c r="EO313" s="79">
        <v>1.5415695495903492E-2</v>
      </c>
      <c r="EP313" s="79">
        <v>1.3766756281256676E-2</v>
      </c>
      <c r="EQ313" s="79">
        <v>1.6249170526862144E-2</v>
      </c>
      <c r="ER313" s="79">
        <v>2.1023403853178024E-2</v>
      </c>
      <c r="ES313" s="79">
        <v>-3.7473910488188267E-3</v>
      </c>
      <c r="ET313" s="79">
        <v>-2.1930158138275146E-2</v>
      </c>
      <c r="EU313" s="79">
        <v>-3.290678933262825E-2</v>
      </c>
      <c r="EV313" s="79">
        <v>-3.8137961179018021E-2</v>
      </c>
      <c r="EW313" s="79">
        <v>55.69036865234375</v>
      </c>
      <c r="EX313" s="79">
        <v>55.316940307617188</v>
      </c>
      <c r="EY313" s="79">
        <v>55.042964935302734</v>
      </c>
      <c r="EZ313" s="79">
        <v>54.742519378662109</v>
      </c>
      <c r="FA313" s="79">
        <v>54.584815979003906</v>
      </c>
      <c r="FB313" s="79">
        <v>54.390903472900391</v>
      </c>
      <c r="FC313" s="79">
        <v>54.674236297607422</v>
      </c>
      <c r="FD313" s="79">
        <v>56.211872100830078</v>
      </c>
      <c r="FE313" s="79">
        <v>58.186637878417969</v>
      </c>
      <c r="FF313" s="79">
        <v>60.275779724121094</v>
      </c>
      <c r="FG313" s="79">
        <v>62.519126892089844</v>
      </c>
      <c r="FH313" s="79">
        <v>64.243309020996094</v>
      </c>
      <c r="FI313" s="79">
        <v>65.82647705078125</v>
      </c>
      <c r="FJ313" s="79">
        <v>66.91162109375</v>
      </c>
      <c r="FK313" s="79">
        <v>67.411399841308594</v>
      </c>
      <c r="FL313" s="79">
        <v>67.240325927734375</v>
      </c>
      <c r="FM313" s="79">
        <v>66.342788696289063</v>
      </c>
      <c r="FN313" s="79">
        <v>64.593399047851563</v>
      </c>
      <c r="FO313" s="79">
        <v>62.352642059326172</v>
      </c>
      <c r="FP313" s="79">
        <v>60.021476745605469</v>
      </c>
      <c r="FQ313" s="79">
        <v>58.289440155029297</v>
      </c>
      <c r="FR313" s="79">
        <v>57.462501525878906</v>
      </c>
      <c r="FS313" s="79">
        <v>56.792697906494141</v>
      </c>
      <c r="FT313" s="79">
        <v>56.229518890380859</v>
      </c>
      <c r="FU313" s="79">
        <v>3.0917581170797348E-3</v>
      </c>
      <c r="FV313" s="79">
        <v>3.4915218129754066E-3</v>
      </c>
      <c r="FW313" s="79">
        <v>3.3113288227468729E-3</v>
      </c>
      <c r="FX313" s="79">
        <v>3177.54541015625</v>
      </c>
      <c r="FY313" s="79">
        <v>1</v>
      </c>
      <c r="FZ313" s="52"/>
      <c r="GA313" s="34"/>
    </row>
    <row r="314" spans="1:183" x14ac:dyDescent="0.25">
      <c r="A314" t="s">
        <v>186</v>
      </c>
      <c r="B314" t="s">
        <v>236</v>
      </c>
      <c r="C314" t="s">
        <v>194</v>
      </c>
      <c r="D314" t="s">
        <v>202</v>
      </c>
      <c r="E314" t="s">
        <v>206</v>
      </c>
      <c r="F314" t="s">
        <v>179</v>
      </c>
      <c r="G314" t="s">
        <v>1</v>
      </c>
      <c r="H314" s="79">
        <v>987</v>
      </c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  <c r="AH314" s="79"/>
      <c r="AI314" s="79"/>
      <c r="AJ314" s="79"/>
      <c r="AK314" s="79"/>
      <c r="AL314" s="79"/>
      <c r="AM314" s="79"/>
      <c r="AN314" s="79"/>
      <c r="AO314" s="79"/>
      <c r="AP314" s="79"/>
      <c r="AQ314" s="79"/>
      <c r="AR314" s="79"/>
      <c r="AS314" s="79"/>
      <c r="AT314" s="79"/>
      <c r="AU314" s="79"/>
      <c r="AV314" s="79"/>
      <c r="AW314" s="79"/>
      <c r="AX314" s="79"/>
      <c r="AY314" s="79"/>
      <c r="AZ314" s="79"/>
      <c r="BA314" s="79"/>
      <c r="BB314" s="79"/>
      <c r="BC314" s="79"/>
      <c r="BD314" s="79"/>
      <c r="BE314" s="79"/>
      <c r="BF314" s="79"/>
      <c r="BG314" s="79"/>
      <c r="BH314" s="79"/>
      <c r="BI314" s="79"/>
      <c r="BJ314" s="79"/>
      <c r="BK314" s="79"/>
      <c r="BL314" s="79"/>
      <c r="BM314" s="79"/>
      <c r="BN314" s="79"/>
      <c r="BO314" s="79"/>
      <c r="BP314" s="79"/>
      <c r="BQ314" s="79"/>
      <c r="BR314" s="79"/>
      <c r="BS314" s="79"/>
      <c r="BT314" s="79"/>
      <c r="BU314" s="79"/>
      <c r="BV314" s="79"/>
      <c r="BW314" s="79"/>
      <c r="BX314" s="79"/>
      <c r="BY314" s="79"/>
      <c r="BZ314" s="79"/>
      <c r="CA314" s="79"/>
      <c r="CB314" s="79"/>
      <c r="CC314" s="79"/>
      <c r="CD314" s="79"/>
      <c r="CE314" s="79"/>
      <c r="CF314" s="79"/>
      <c r="CG314" s="79"/>
      <c r="CH314" s="79"/>
      <c r="CI314" s="79"/>
      <c r="CJ314" s="79"/>
      <c r="CK314" s="79"/>
      <c r="CL314" s="79"/>
      <c r="CM314" s="79"/>
      <c r="CN314" s="79"/>
      <c r="CO314" s="79"/>
      <c r="CP314" s="79"/>
      <c r="CQ314" s="79"/>
      <c r="CR314" s="79"/>
      <c r="CS314" s="79"/>
      <c r="CT314" s="79"/>
      <c r="CU314" s="79"/>
      <c r="CV314" s="79"/>
      <c r="CW314" s="79"/>
      <c r="CX314" s="79"/>
      <c r="CY314" s="79"/>
      <c r="CZ314" s="79"/>
      <c r="DA314" s="79"/>
      <c r="DB314" s="79"/>
      <c r="DC314" s="79"/>
      <c r="DD314" s="79"/>
      <c r="DE314" s="79"/>
      <c r="DF314" s="79"/>
      <c r="DG314" s="79"/>
      <c r="DH314" s="79"/>
      <c r="DI314" s="79"/>
      <c r="DJ314" s="79"/>
      <c r="DK314" s="79"/>
      <c r="DL314" s="79"/>
      <c r="DM314" s="79"/>
      <c r="DN314" s="79"/>
      <c r="DO314" s="79"/>
      <c r="DP314" s="79"/>
      <c r="DQ314" s="79"/>
      <c r="DR314" s="79"/>
      <c r="DS314" s="79"/>
      <c r="DT314" s="79"/>
      <c r="DU314" s="79"/>
      <c r="DV314" s="79"/>
      <c r="DW314" s="79"/>
      <c r="DX314" s="79"/>
      <c r="DY314" s="79"/>
      <c r="DZ314" s="79"/>
      <c r="EA314" s="79"/>
      <c r="EB314" s="79"/>
      <c r="EC314" s="79"/>
      <c r="ED314" s="79"/>
      <c r="EE314" s="79"/>
      <c r="EF314" s="79"/>
      <c r="EG314" s="79"/>
      <c r="EH314" s="79"/>
      <c r="EI314" s="79"/>
      <c r="EJ314" s="79"/>
      <c r="EK314" s="79"/>
      <c r="EL314" s="79"/>
      <c r="EM314" s="79"/>
      <c r="EN314" s="79"/>
      <c r="EO314" s="79"/>
      <c r="EP314" s="79"/>
      <c r="EQ314" s="79"/>
      <c r="ER314" s="79"/>
      <c r="ES314" s="79"/>
      <c r="ET314" s="79"/>
      <c r="EU314" s="79"/>
      <c r="EV314" s="79"/>
      <c r="EW314" s="79"/>
      <c r="EX314" s="79"/>
      <c r="EY314" s="79"/>
      <c r="EZ314" s="79"/>
      <c r="FA314" s="79"/>
      <c r="FB314" s="79"/>
      <c r="FC314" s="79"/>
      <c r="FD314" s="79"/>
      <c r="FE314" s="79"/>
      <c r="FF314" s="79"/>
      <c r="FG314" s="79"/>
      <c r="FH314" s="79"/>
      <c r="FI314" s="79"/>
      <c r="FJ314" s="79"/>
      <c r="FK314" s="79"/>
      <c r="FL314" s="79"/>
      <c r="FM314" s="79"/>
      <c r="FN314" s="79"/>
      <c r="FO314" s="79"/>
      <c r="FP314" s="79"/>
      <c r="FQ314" s="79"/>
      <c r="FR314" s="79"/>
      <c r="FS314" s="79"/>
      <c r="FT314" s="79"/>
      <c r="FU314" s="79"/>
      <c r="FV314" s="79"/>
      <c r="FW314" s="79"/>
      <c r="FX314" s="79">
        <v>46.590908050537109</v>
      </c>
      <c r="FY314" s="79">
        <v>0</v>
      </c>
      <c r="FZ314" s="52"/>
      <c r="GA314" s="34"/>
    </row>
    <row r="315" spans="1:183" x14ac:dyDescent="0.25">
      <c r="A315" t="s">
        <v>186</v>
      </c>
      <c r="B315" t="s">
        <v>236</v>
      </c>
      <c r="C315" t="s">
        <v>194</v>
      </c>
      <c r="D315" t="s">
        <v>202</v>
      </c>
      <c r="E315" t="s">
        <v>206</v>
      </c>
      <c r="F315" t="s">
        <v>180</v>
      </c>
      <c r="G315" t="s">
        <v>1</v>
      </c>
      <c r="H315" s="79">
        <v>548</v>
      </c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  <c r="AH315" s="79"/>
      <c r="AI315" s="79"/>
      <c r="AJ315" s="79"/>
      <c r="AK315" s="79"/>
      <c r="AL315" s="79"/>
      <c r="AM315" s="79"/>
      <c r="AN315" s="79"/>
      <c r="AO315" s="79"/>
      <c r="AP315" s="79"/>
      <c r="AQ315" s="79"/>
      <c r="AR315" s="79"/>
      <c r="AS315" s="79"/>
      <c r="AT315" s="79"/>
      <c r="AU315" s="79"/>
      <c r="AV315" s="79"/>
      <c r="AW315" s="79"/>
      <c r="AX315" s="79"/>
      <c r="AY315" s="79"/>
      <c r="AZ315" s="79"/>
      <c r="BA315" s="79"/>
      <c r="BB315" s="79"/>
      <c r="BC315" s="79"/>
      <c r="BD315" s="79"/>
      <c r="BE315" s="79"/>
      <c r="BF315" s="79"/>
      <c r="BG315" s="79"/>
      <c r="BH315" s="79"/>
      <c r="BI315" s="79"/>
      <c r="BJ315" s="79"/>
      <c r="BK315" s="79"/>
      <c r="BL315" s="79"/>
      <c r="BM315" s="79"/>
      <c r="BN315" s="79"/>
      <c r="BO315" s="79"/>
      <c r="BP315" s="79"/>
      <c r="BQ315" s="79"/>
      <c r="BR315" s="79"/>
      <c r="BS315" s="79"/>
      <c r="BT315" s="79"/>
      <c r="BU315" s="79"/>
      <c r="BV315" s="79"/>
      <c r="BW315" s="79"/>
      <c r="BX315" s="79"/>
      <c r="BY315" s="79"/>
      <c r="BZ315" s="79"/>
      <c r="CA315" s="79"/>
      <c r="CB315" s="79"/>
      <c r="CC315" s="79"/>
      <c r="CD315" s="79"/>
      <c r="CE315" s="79"/>
      <c r="CF315" s="79"/>
      <c r="CG315" s="79"/>
      <c r="CH315" s="79"/>
      <c r="CI315" s="79"/>
      <c r="CJ315" s="79"/>
      <c r="CK315" s="79"/>
      <c r="CL315" s="79"/>
      <c r="CM315" s="79"/>
      <c r="CN315" s="79"/>
      <c r="CO315" s="79"/>
      <c r="CP315" s="79"/>
      <c r="CQ315" s="79"/>
      <c r="CR315" s="79"/>
      <c r="CS315" s="79"/>
      <c r="CT315" s="79"/>
      <c r="CU315" s="79"/>
      <c r="CV315" s="79"/>
      <c r="CW315" s="79"/>
      <c r="CX315" s="79"/>
      <c r="CY315" s="79"/>
      <c r="CZ315" s="79"/>
      <c r="DA315" s="79"/>
      <c r="DB315" s="79"/>
      <c r="DC315" s="79"/>
      <c r="DD315" s="79"/>
      <c r="DE315" s="79"/>
      <c r="DF315" s="79"/>
      <c r="DG315" s="79"/>
      <c r="DH315" s="79"/>
      <c r="DI315" s="79"/>
      <c r="DJ315" s="79"/>
      <c r="DK315" s="79"/>
      <c r="DL315" s="79"/>
      <c r="DM315" s="79"/>
      <c r="DN315" s="79"/>
      <c r="DO315" s="79"/>
      <c r="DP315" s="79"/>
      <c r="DQ315" s="79"/>
      <c r="DR315" s="79"/>
      <c r="DS315" s="79"/>
      <c r="DT315" s="79"/>
      <c r="DU315" s="79"/>
      <c r="DV315" s="79"/>
      <c r="DW315" s="79"/>
      <c r="DX315" s="79"/>
      <c r="DY315" s="79"/>
      <c r="DZ315" s="79"/>
      <c r="EA315" s="79"/>
      <c r="EB315" s="79"/>
      <c r="EC315" s="79"/>
      <c r="ED315" s="79"/>
      <c r="EE315" s="79"/>
      <c r="EF315" s="79"/>
      <c r="EG315" s="79"/>
      <c r="EH315" s="79"/>
      <c r="EI315" s="79"/>
      <c r="EJ315" s="79"/>
      <c r="EK315" s="79"/>
      <c r="EL315" s="79"/>
      <c r="EM315" s="79"/>
      <c r="EN315" s="79"/>
      <c r="EO315" s="79"/>
      <c r="EP315" s="79"/>
      <c r="EQ315" s="79"/>
      <c r="ER315" s="79"/>
      <c r="ES315" s="79"/>
      <c r="ET315" s="79"/>
      <c r="EU315" s="79"/>
      <c r="EV315" s="79"/>
      <c r="EW315" s="79"/>
      <c r="EX315" s="79"/>
      <c r="EY315" s="79"/>
      <c r="EZ315" s="79"/>
      <c r="FA315" s="79"/>
      <c r="FB315" s="79"/>
      <c r="FC315" s="79"/>
      <c r="FD315" s="79"/>
      <c r="FE315" s="79"/>
      <c r="FF315" s="79"/>
      <c r="FG315" s="79"/>
      <c r="FH315" s="79"/>
      <c r="FI315" s="79"/>
      <c r="FJ315" s="79"/>
      <c r="FK315" s="79"/>
      <c r="FL315" s="79"/>
      <c r="FM315" s="79"/>
      <c r="FN315" s="79"/>
      <c r="FO315" s="79"/>
      <c r="FP315" s="79"/>
      <c r="FQ315" s="79"/>
      <c r="FR315" s="79"/>
      <c r="FS315" s="79"/>
      <c r="FT315" s="79"/>
      <c r="FU315" s="79"/>
      <c r="FV315" s="79"/>
      <c r="FW315" s="79"/>
      <c r="FX315" s="79">
        <v>91.590911865234375</v>
      </c>
      <c r="FY315" s="79">
        <v>0</v>
      </c>
      <c r="FZ315" s="52"/>
      <c r="GA315" s="34"/>
    </row>
    <row r="316" spans="1:183" x14ac:dyDescent="0.25">
      <c r="A316" t="s">
        <v>186</v>
      </c>
      <c r="B316" t="s">
        <v>236</v>
      </c>
      <c r="C316" t="s">
        <v>194</v>
      </c>
      <c r="D316" t="s">
        <v>202</v>
      </c>
      <c r="E316" t="s">
        <v>206</v>
      </c>
      <c r="F316" t="s">
        <v>181</v>
      </c>
      <c r="G316" t="s">
        <v>1</v>
      </c>
      <c r="H316" s="79">
        <v>226</v>
      </c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  <c r="AH316" s="79"/>
      <c r="AI316" s="79"/>
      <c r="AJ316" s="79"/>
      <c r="AK316" s="79"/>
      <c r="AL316" s="79"/>
      <c r="AM316" s="79"/>
      <c r="AN316" s="79"/>
      <c r="AO316" s="79"/>
      <c r="AP316" s="79"/>
      <c r="AQ316" s="79"/>
      <c r="AR316" s="79"/>
      <c r="AS316" s="79"/>
      <c r="AT316" s="79"/>
      <c r="AU316" s="79"/>
      <c r="AV316" s="79"/>
      <c r="AW316" s="79"/>
      <c r="AX316" s="79"/>
      <c r="AY316" s="79"/>
      <c r="AZ316" s="79"/>
      <c r="BA316" s="79"/>
      <c r="BB316" s="79"/>
      <c r="BC316" s="79"/>
      <c r="BD316" s="79"/>
      <c r="BE316" s="79"/>
      <c r="BF316" s="79"/>
      <c r="BG316" s="79"/>
      <c r="BH316" s="79"/>
      <c r="BI316" s="79"/>
      <c r="BJ316" s="79"/>
      <c r="BK316" s="79"/>
      <c r="BL316" s="79"/>
      <c r="BM316" s="79"/>
      <c r="BN316" s="79"/>
      <c r="BO316" s="79"/>
      <c r="BP316" s="79"/>
      <c r="BQ316" s="79"/>
      <c r="BR316" s="79"/>
      <c r="BS316" s="79"/>
      <c r="BT316" s="79"/>
      <c r="BU316" s="79"/>
      <c r="BV316" s="79"/>
      <c r="BW316" s="79"/>
      <c r="BX316" s="79"/>
      <c r="BY316" s="79"/>
      <c r="BZ316" s="79"/>
      <c r="CA316" s="79"/>
      <c r="CB316" s="79"/>
      <c r="CC316" s="79"/>
      <c r="CD316" s="79"/>
      <c r="CE316" s="79"/>
      <c r="CF316" s="79"/>
      <c r="CG316" s="79"/>
      <c r="CH316" s="79"/>
      <c r="CI316" s="79"/>
      <c r="CJ316" s="79"/>
      <c r="CK316" s="79"/>
      <c r="CL316" s="79"/>
      <c r="CM316" s="79"/>
      <c r="CN316" s="79"/>
      <c r="CO316" s="79"/>
      <c r="CP316" s="79"/>
      <c r="CQ316" s="79"/>
      <c r="CR316" s="79"/>
      <c r="CS316" s="79"/>
      <c r="CT316" s="79"/>
      <c r="CU316" s="79"/>
      <c r="CV316" s="79"/>
      <c r="CW316" s="79"/>
      <c r="CX316" s="79"/>
      <c r="CY316" s="79"/>
      <c r="CZ316" s="79"/>
      <c r="DA316" s="79"/>
      <c r="DB316" s="79"/>
      <c r="DC316" s="79"/>
      <c r="DD316" s="79"/>
      <c r="DE316" s="79"/>
      <c r="DF316" s="79"/>
      <c r="DG316" s="79"/>
      <c r="DH316" s="79"/>
      <c r="DI316" s="79"/>
      <c r="DJ316" s="79"/>
      <c r="DK316" s="79"/>
      <c r="DL316" s="79"/>
      <c r="DM316" s="79"/>
      <c r="DN316" s="79"/>
      <c r="DO316" s="79"/>
      <c r="DP316" s="79"/>
      <c r="DQ316" s="79"/>
      <c r="DR316" s="79"/>
      <c r="DS316" s="79"/>
      <c r="DT316" s="79"/>
      <c r="DU316" s="79"/>
      <c r="DV316" s="79"/>
      <c r="DW316" s="79"/>
      <c r="DX316" s="79"/>
      <c r="DY316" s="79"/>
      <c r="DZ316" s="79"/>
      <c r="EA316" s="79"/>
      <c r="EB316" s="79"/>
      <c r="EC316" s="79"/>
      <c r="ED316" s="79"/>
      <c r="EE316" s="79"/>
      <c r="EF316" s="79"/>
      <c r="EG316" s="79"/>
      <c r="EH316" s="79"/>
      <c r="EI316" s="79"/>
      <c r="EJ316" s="79"/>
      <c r="EK316" s="79"/>
      <c r="EL316" s="79"/>
      <c r="EM316" s="79"/>
      <c r="EN316" s="79"/>
      <c r="EO316" s="79"/>
      <c r="EP316" s="79"/>
      <c r="EQ316" s="79"/>
      <c r="ER316" s="79"/>
      <c r="ES316" s="79"/>
      <c r="ET316" s="79"/>
      <c r="EU316" s="79"/>
      <c r="EV316" s="79"/>
      <c r="EW316" s="79"/>
      <c r="EX316" s="79"/>
      <c r="EY316" s="79"/>
      <c r="EZ316" s="79"/>
      <c r="FA316" s="79"/>
      <c r="FB316" s="79"/>
      <c r="FC316" s="79"/>
      <c r="FD316" s="79"/>
      <c r="FE316" s="79"/>
      <c r="FF316" s="79"/>
      <c r="FG316" s="79"/>
      <c r="FH316" s="79"/>
      <c r="FI316" s="79"/>
      <c r="FJ316" s="79"/>
      <c r="FK316" s="79"/>
      <c r="FL316" s="79"/>
      <c r="FM316" s="79"/>
      <c r="FN316" s="79"/>
      <c r="FO316" s="79"/>
      <c r="FP316" s="79"/>
      <c r="FQ316" s="79"/>
      <c r="FR316" s="79"/>
      <c r="FS316" s="79"/>
      <c r="FT316" s="79"/>
      <c r="FU316" s="79"/>
      <c r="FV316" s="79"/>
      <c r="FW316" s="79"/>
      <c r="FX316" s="79">
        <v>8.9545450210571289</v>
      </c>
      <c r="FY316" s="79">
        <v>0</v>
      </c>
      <c r="FZ316" s="52"/>
      <c r="GA316" s="34"/>
    </row>
    <row r="317" spans="1:183" x14ac:dyDescent="0.25">
      <c r="A317" t="s">
        <v>186</v>
      </c>
      <c r="B317" t="s">
        <v>236</v>
      </c>
      <c r="C317" t="s">
        <v>194</v>
      </c>
      <c r="D317" t="s">
        <v>202</v>
      </c>
      <c r="E317" t="s">
        <v>206</v>
      </c>
      <c r="F317" t="s">
        <v>182</v>
      </c>
      <c r="G317" t="s">
        <v>1</v>
      </c>
      <c r="H317" s="79">
        <v>2569</v>
      </c>
      <c r="I317" s="79">
        <v>0.42123231291770935</v>
      </c>
      <c r="J317" s="79">
        <v>0.3773219883441925</v>
      </c>
      <c r="K317" s="79">
        <v>0.33956444263458252</v>
      </c>
      <c r="L317" s="79">
        <v>0.32846271991729736</v>
      </c>
      <c r="M317" s="79">
        <v>0.34717822074890137</v>
      </c>
      <c r="N317" s="79">
        <v>0.38839882612228394</v>
      </c>
      <c r="O317" s="79">
        <v>0.46510288119316101</v>
      </c>
      <c r="P317" s="79">
        <v>0.55861026048660278</v>
      </c>
      <c r="Q317" s="79">
        <v>0.51889204978942871</v>
      </c>
      <c r="R317" s="79">
        <v>0.53116273880004883</v>
      </c>
      <c r="S317" s="79">
        <v>0.50967925786972046</v>
      </c>
      <c r="T317" s="79">
        <v>0.50041556358337402</v>
      </c>
      <c r="U317" s="79">
        <v>0.48640045523643494</v>
      </c>
      <c r="V317" s="79">
        <v>0.46900752186775208</v>
      </c>
      <c r="W317" s="79">
        <v>0.45807814598083496</v>
      </c>
      <c r="X317" s="79">
        <v>0.45947974920272827</v>
      </c>
      <c r="Y317" s="79">
        <v>0.48261478543281555</v>
      </c>
      <c r="Z317" s="79">
        <v>0.53728091716766357</v>
      </c>
      <c r="AA317" s="79">
        <v>0.602730393409729</v>
      </c>
      <c r="AB317" s="79">
        <v>0.6360430121421814</v>
      </c>
      <c r="AC317" s="79">
        <v>0.68817019462585449</v>
      </c>
      <c r="AD317" s="79">
        <v>0.66026580333709717</v>
      </c>
      <c r="AE317" s="79">
        <v>0.59557110071182251</v>
      </c>
      <c r="AF317" s="79">
        <v>0.49531430006027222</v>
      </c>
      <c r="AG317" s="79">
        <v>-4.255111888051033E-2</v>
      </c>
      <c r="AH317" s="79">
        <v>-4.4809971004724503E-2</v>
      </c>
      <c r="AI317" s="79">
        <v>-4.3960776180028915E-2</v>
      </c>
      <c r="AJ317" s="79">
        <v>-3.4159518778324127E-2</v>
      </c>
      <c r="AK317" s="79">
        <v>-2.7934055775403976E-2</v>
      </c>
      <c r="AL317" s="79">
        <v>-4.4966846704483032E-2</v>
      </c>
      <c r="AM317" s="79">
        <v>-4.4567696750164032E-2</v>
      </c>
      <c r="AN317" s="79">
        <v>-3.6941971629858017E-2</v>
      </c>
      <c r="AO317" s="79">
        <v>-3.0317038297653198E-2</v>
      </c>
      <c r="AP317" s="79">
        <v>-5.103421863168478E-3</v>
      </c>
      <c r="AQ317" s="79">
        <v>-1.6450706869363785E-2</v>
      </c>
      <c r="AR317" s="79">
        <v>-1.5195388346910477E-2</v>
      </c>
      <c r="AS317" s="79">
        <v>-1.2174146249890327E-2</v>
      </c>
      <c r="AT317" s="79">
        <v>-1.6651106998324394E-3</v>
      </c>
      <c r="AU317" s="79">
        <v>-8.323080837726593E-4</v>
      </c>
      <c r="AV317" s="79">
        <v>-4.3485392816364765E-3</v>
      </c>
      <c r="AW317" s="79">
        <v>-1.0101222433149815E-2</v>
      </c>
      <c r="AX317" s="79">
        <v>-1.4490437693893909E-2</v>
      </c>
      <c r="AY317" s="79">
        <v>9.8813148215413094E-3</v>
      </c>
      <c r="AZ317" s="79">
        <v>-1.5161690302193165E-2</v>
      </c>
      <c r="BA317" s="79">
        <v>-2.4080146104097366E-2</v>
      </c>
      <c r="BB317" s="79">
        <v>-4.5394361019134521E-2</v>
      </c>
      <c r="BC317" s="79">
        <v>-1.4898050576448441E-2</v>
      </c>
      <c r="BD317" s="79">
        <v>-2.5082968175411224E-2</v>
      </c>
      <c r="BE317" s="79">
        <v>-2.176576666533947E-2</v>
      </c>
      <c r="BF317" s="79">
        <v>-2.6773050427436829E-2</v>
      </c>
      <c r="BG317" s="79">
        <v>-2.8107522055506706E-2</v>
      </c>
      <c r="BH317" s="79">
        <v>-2.0343758165836334E-2</v>
      </c>
      <c r="BI317" s="79">
        <v>-1.3664384372532368E-2</v>
      </c>
      <c r="BJ317" s="79">
        <v>-2.9792150482535362E-2</v>
      </c>
      <c r="BK317" s="79">
        <v>-2.7615413069725037E-2</v>
      </c>
      <c r="BL317" s="79">
        <v>-1.7953004688024521E-2</v>
      </c>
      <c r="BM317" s="79">
        <v>-1.2794635258615017E-2</v>
      </c>
      <c r="BN317" s="79">
        <v>1.922905258834362E-2</v>
      </c>
      <c r="BO317" s="79">
        <v>9.4131818041205406E-3</v>
      </c>
      <c r="BP317" s="79">
        <v>1.0541160590946674E-2</v>
      </c>
      <c r="BQ317" s="79">
        <v>1.3615217059850693E-2</v>
      </c>
      <c r="BR317" s="79">
        <v>2.3587312549352646E-2</v>
      </c>
      <c r="BS317" s="79">
        <v>2.3827830329537392E-2</v>
      </c>
      <c r="BT317" s="79">
        <v>2.0487230271100998E-2</v>
      </c>
      <c r="BU317" s="79">
        <v>1.5606014057993889E-2</v>
      </c>
      <c r="BV317" s="79">
        <v>1.3347499072551727E-2</v>
      </c>
      <c r="BW317" s="79">
        <v>3.6189388483762741E-2</v>
      </c>
      <c r="BX317" s="79">
        <v>1.1626271530985832E-2</v>
      </c>
      <c r="BY317" s="79">
        <v>3.8995402865111828E-3</v>
      </c>
      <c r="BZ317" s="79">
        <v>-2.4928675964474678E-2</v>
      </c>
      <c r="CA317" s="79">
        <v>4.6291523613035679E-3</v>
      </c>
      <c r="CB317" s="79">
        <v>-6.1827311292290688E-3</v>
      </c>
      <c r="CC317" s="79">
        <v>-7.3698940686881542E-3</v>
      </c>
      <c r="CD317" s="79">
        <v>-1.4280735515058041E-2</v>
      </c>
      <c r="CE317" s="79">
        <v>-1.7127607017755508E-2</v>
      </c>
      <c r="CF317" s="79">
        <v>-1.0775004513561726E-2</v>
      </c>
      <c r="CG317" s="79">
        <v>-3.7812516093254089E-3</v>
      </c>
      <c r="CH317" s="79">
        <v>-1.9282201305031776E-2</v>
      </c>
      <c r="CI317" s="79">
        <v>-1.5874313190579414E-2</v>
      </c>
      <c r="CJ317" s="79">
        <v>-4.8013064078986645E-3</v>
      </c>
      <c r="CK317" s="79">
        <v>-6.5866991644725204E-4</v>
      </c>
      <c r="CL317" s="79">
        <v>3.6081653088331223E-2</v>
      </c>
      <c r="CM317" s="79">
        <v>2.73264329880476E-2</v>
      </c>
      <c r="CN317" s="79">
        <v>2.8366215527057648E-2</v>
      </c>
      <c r="CO317" s="79">
        <v>3.1476851552724838E-2</v>
      </c>
      <c r="CP317" s="79">
        <v>4.1077062487602234E-2</v>
      </c>
      <c r="CQ317" s="79">
        <v>4.0907364338636398E-2</v>
      </c>
      <c r="CR317" s="79">
        <v>3.7688408046960831E-2</v>
      </c>
      <c r="CS317" s="79">
        <v>3.3410768955945969E-2</v>
      </c>
      <c r="CT317" s="79">
        <v>3.2627969980239868E-2</v>
      </c>
      <c r="CU317" s="79">
        <v>5.441027507185936E-2</v>
      </c>
      <c r="CV317" s="79">
        <v>3.0179532244801521E-2</v>
      </c>
      <c r="CW317" s="79">
        <v>2.3278186097741127E-2</v>
      </c>
      <c r="CX317" s="79">
        <v>-1.0754207149147987E-2</v>
      </c>
      <c r="CY317" s="79">
        <v>1.8153633922338486E-2</v>
      </c>
      <c r="CZ317" s="79">
        <v>6.9075175561010838E-3</v>
      </c>
      <c r="DA317" s="79">
        <v>7.0259794592857361E-3</v>
      </c>
      <c r="DB317" s="79">
        <v>-1.7884207190945745E-3</v>
      </c>
      <c r="DC317" s="79">
        <v>-6.1476947739720345E-3</v>
      </c>
      <c r="DD317" s="79">
        <v>-1.2062516761943698E-3</v>
      </c>
      <c r="DE317" s="79">
        <v>6.1018802225589752E-3</v>
      </c>
      <c r="DF317" s="79">
        <v>-8.7722530588507652E-3</v>
      </c>
      <c r="DG317" s="79">
        <v>-4.1332128457725048E-3</v>
      </c>
      <c r="DH317" s="79">
        <v>8.3503928035497665E-3</v>
      </c>
      <c r="DI317" s="79">
        <v>1.1477294377982616E-2</v>
      </c>
      <c r="DJ317" s="79">
        <v>5.2934251725673676E-2</v>
      </c>
      <c r="DK317" s="79">
        <v>4.5239686965942383E-2</v>
      </c>
      <c r="DL317" s="79">
        <v>4.6191271394491196E-2</v>
      </c>
      <c r="DM317" s="79">
        <v>4.9338478595018387E-2</v>
      </c>
      <c r="DN317" s="79">
        <v>5.8566812425851822E-2</v>
      </c>
      <c r="DO317" s="79">
        <v>5.7986903935670853E-2</v>
      </c>
      <c r="DP317" s="79">
        <v>5.4889589548110962E-2</v>
      </c>
      <c r="DQ317" s="79">
        <v>5.1215521991252899E-2</v>
      </c>
      <c r="DR317" s="79">
        <v>5.1908440887928009E-2</v>
      </c>
      <c r="DS317" s="79">
        <v>7.2631165385246277E-2</v>
      </c>
      <c r="DT317" s="79">
        <v>4.873279482126236E-2</v>
      </c>
      <c r="DU317" s="79">
        <v>4.2656831443309784E-2</v>
      </c>
      <c r="DV317" s="79">
        <v>3.4202630631625652E-3</v>
      </c>
      <c r="DW317" s="79">
        <v>3.1678114086389542E-2</v>
      </c>
      <c r="DX317" s="79">
        <v>1.9997766241431236E-2</v>
      </c>
      <c r="DY317" s="79">
        <v>2.7811333537101746E-2</v>
      </c>
      <c r="DZ317" s="79">
        <v>1.6248498111963272E-2</v>
      </c>
      <c r="EA317" s="79">
        <v>9.7055584192276001E-3</v>
      </c>
      <c r="EB317" s="79">
        <v>1.2609508819878101E-2</v>
      </c>
      <c r="EC317" s="79">
        <v>2.0371552556753159E-2</v>
      </c>
      <c r="ED317" s="79">
        <v>6.402445025742054E-3</v>
      </c>
      <c r="EE317" s="79">
        <v>1.2819070369005203E-2</v>
      </c>
      <c r="EF317" s="79">
        <v>2.7339357882738113E-2</v>
      </c>
      <c r="EG317" s="79">
        <v>2.8999699279665947E-2</v>
      </c>
      <c r="EH317" s="79">
        <v>7.7266722917556763E-2</v>
      </c>
      <c r="EI317" s="79">
        <v>7.1103572845458984E-2</v>
      </c>
      <c r="EJ317" s="79">
        <v>7.1927815675735474E-2</v>
      </c>
      <c r="EK317" s="79">
        <v>7.5127840042114258E-2</v>
      </c>
      <c r="EL317" s="79">
        <v>8.381924033164978E-2</v>
      </c>
      <c r="EM317" s="79">
        <v>8.2647033035755157E-2</v>
      </c>
      <c r="EN317" s="79">
        <v>7.9725362360477448E-2</v>
      </c>
      <c r="EO317" s="79">
        <v>7.692275196313858E-2</v>
      </c>
      <c r="EP317" s="79">
        <v>7.9746372997760773E-2</v>
      </c>
      <c r="EQ317" s="79">
        <v>9.8939232528209686E-2</v>
      </c>
      <c r="ER317" s="79">
        <v>7.552076131105423E-2</v>
      </c>
      <c r="ES317" s="79">
        <v>7.0636525750160217E-2</v>
      </c>
      <c r="ET317" s="79">
        <v>2.3885946720838547E-2</v>
      </c>
      <c r="EU317" s="79">
        <v>5.1205318421125412E-2</v>
      </c>
      <c r="EV317" s="79">
        <v>3.8898006081581116E-2</v>
      </c>
      <c r="EW317" s="79">
        <v>53.436359405517578</v>
      </c>
      <c r="EX317" s="79">
        <v>52.765384674072266</v>
      </c>
      <c r="EY317" s="79">
        <v>52.255741119384766</v>
      </c>
      <c r="EZ317" s="79">
        <v>51.831111907958984</v>
      </c>
      <c r="FA317" s="79">
        <v>51.448764801025391</v>
      </c>
      <c r="FB317" s="79">
        <v>51.193302154541016</v>
      </c>
      <c r="FC317" s="79">
        <v>51.567264556884766</v>
      </c>
      <c r="FD317" s="79">
        <v>53.444843292236328</v>
      </c>
      <c r="FE317" s="79">
        <v>55.897319793701172</v>
      </c>
      <c r="FF317" s="79">
        <v>58.812767028808594</v>
      </c>
      <c r="FG317" s="79">
        <v>61.742877960205078</v>
      </c>
      <c r="FH317" s="79">
        <v>64.628860473632813</v>
      </c>
      <c r="FI317" s="79">
        <v>66.777931213378906</v>
      </c>
      <c r="FJ317" s="79">
        <v>68.519950866699219</v>
      </c>
      <c r="FK317" s="79">
        <v>69.736610412597656</v>
      </c>
      <c r="FL317" s="79">
        <v>69.483070373535156</v>
      </c>
      <c r="FM317" s="79">
        <v>68.092781066894531</v>
      </c>
      <c r="FN317" s="79">
        <v>66.217926025390625</v>
      </c>
      <c r="FO317" s="79">
        <v>63.712860107421875</v>
      </c>
      <c r="FP317" s="79">
        <v>60.869781494140625</v>
      </c>
      <c r="FQ317" s="79">
        <v>58.079536437988281</v>
      </c>
      <c r="FR317" s="79">
        <v>56.504688262939453</v>
      </c>
      <c r="FS317" s="79">
        <v>55.213191986083984</v>
      </c>
      <c r="FT317" s="79">
        <v>54.449310302734375</v>
      </c>
      <c r="FU317" s="79">
        <v>2.1773353219032288E-2</v>
      </c>
      <c r="FV317" s="79">
        <v>3.2913617789745331E-2</v>
      </c>
      <c r="FW317" s="79">
        <v>2.0019812509417534E-2</v>
      </c>
      <c r="FX317" s="79">
        <v>285.31817626953125</v>
      </c>
      <c r="FY317" s="79">
        <v>1</v>
      </c>
      <c r="FZ317" s="52"/>
      <c r="GA317" s="34"/>
    </row>
    <row r="318" spans="1:183" x14ac:dyDescent="0.25">
      <c r="A318" t="s">
        <v>186</v>
      </c>
      <c r="B318" t="s">
        <v>236</v>
      </c>
      <c r="C318" t="s">
        <v>194</v>
      </c>
      <c r="D318" t="s">
        <v>202</v>
      </c>
      <c r="E318" t="s">
        <v>206</v>
      </c>
      <c r="F318" t="s">
        <v>183</v>
      </c>
      <c r="G318" t="s">
        <v>1</v>
      </c>
      <c r="H318" s="79">
        <v>2254</v>
      </c>
      <c r="I318" s="79">
        <v>0.44993612170219421</v>
      </c>
      <c r="J318" s="79">
        <v>0.40568217635154724</v>
      </c>
      <c r="K318" s="79">
        <v>0.37261000275611877</v>
      </c>
      <c r="L318" s="79">
        <v>0.36218491196632385</v>
      </c>
      <c r="M318" s="79">
        <v>0.39107078313827515</v>
      </c>
      <c r="N318" s="79">
        <v>0.46898046135902405</v>
      </c>
      <c r="O318" s="79">
        <v>0.62243831157684326</v>
      </c>
      <c r="P318" s="79">
        <v>0.60761159658432007</v>
      </c>
      <c r="Q318" s="79">
        <v>0.54157084226608276</v>
      </c>
      <c r="R318" s="79">
        <v>0.54961180686950684</v>
      </c>
      <c r="S318" s="79">
        <v>0.53352797031402588</v>
      </c>
      <c r="T318" s="79">
        <v>0.52156424522399902</v>
      </c>
      <c r="U318" s="79">
        <v>0.52893978357315063</v>
      </c>
      <c r="V318" s="79">
        <v>0.48493659496307373</v>
      </c>
      <c r="W318" s="79">
        <v>0.48146703839302063</v>
      </c>
      <c r="X318" s="79">
        <v>0.49816375970840454</v>
      </c>
      <c r="Y318" s="79">
        <v>0.56664359569549561</v>
      </c>
      <c r="Z318" s="79">
        <v>0.61473500728607178</v>
      </c>
      <c r="AA318" s="79">
        <v>0.65402472019195557</v>
      </c>
      <c r="AB318" s="79">
        <v>0.71897077560424805</v>
      </c>
      <c r="AC318" s="79">
        <v>0.77770984172821045</v>
      </c>
      <c r="AD318" s="79">
        <v>0.72965770959854126</v>
      </c>
      <c r="AE318" s="79">
        <v>0.6314551830291748</v>
      </c>
      <c r="AF318" s="79">
        <v>0.52090859413146973</v>
      </c>
      <c r="AG318" s="79">
        <v>-0.1010335385799408</v>
      </c>
      <c r="AH318" s="79">
        <v>-7.9764828085899353E-2</v>
      </c>
      <c r="AI318" s="79">
        <v>-9.3222752213478088E-2</v>
      </c>
      <c r="AJ318" s="79">
        <v>-0.10913035273551941</v>
      </c>
      <c r="AK318" s="79">
        <v>-7.1649119257926941E-2</v>
      </c>
      <c r="AL318" s="79">
        <v>-7.0076853036880493E-2</v>
      </c>
      <c r="AM318" s="79">
        <v>-7.5742065906524658E-2</v>
      </c>
      <c r="AN318" s="79">
        <v>-8.5761457681655884E-2</v>
      </c>
      <c r="AO318" s="79">
        <v>-0.11400718241930008</v>
      </c>
      <c r="AP318" s="79">
        <v>-0.17959479987621307</v>
      </c>
      <c r="AQ318" s="79">
        <v>-0.13855642080307007</v>
      </c>
      <c r="AR318" s="79">
        <v>-0.10740531980991364</v>
      </c>
      <c r="AS318" s="79">
        <v>-0.10507550835609436</v>
      </c>
      <c r="AT318" s="79">
        <v>-0.10767646878957748</v>
      </c>
      <c r="AU318" s="79">
        <v>-0.11389005929231644</v>
      </c>
      <c r="AV318" s="79">
        <v>-9.4559408724308014E-2</v>
      </c>
      <c r="AW318" s="79">
        <v>-5.1767636090517044E-2</v>
      </c>
      <c r="AX318" s="79">
        <v>-6.7131452262401581E-2</v>
      </c>
      <c r="AY318" s="79">
        <v>-7.8836895525455475E-2</v>
      </c>
      <c r="AZ318" s="79">
        <v>-7.2544455528259277E-2</v>
      </c>
      <c r="BA318" s="79">
        <v>-7.2161830961704254E-2</v>
      </c>
      <c r="BB318" s="79">
        <v>-0.12019530683755875</v>
      </c>
      <c r="BC318" s="79">
        <v>-0.10873230546712875</v>
      </c>
      <c r="BD318" s="79">
        <v>-9.6992999315261841E-2</v>
      </c>
      <c r="BE318" s="79">
        <v>-7.3911629617214203E-2</v>
      </c>
      <c r="BF318" s="79">
        <v>-5.7359974831342697E-2</v>
      </c>
      <c r="BG318" s="79">
        <v>-7.2540938854217529E-2</v>
      </c>
      <c r="BH318" s="79">
        <v>-8.6436711251735687E-2</v>
      </c>
      <c r="BI318" s="79">
        <v>-5.045701190829277E-2</v>
      </c>
      <c r="BJ318" s="79">
        <v>-4.6933673322200775E-2</v>
      </c>
      <c r="BK318" s="79">
        <v>-4.7488778829574585E-2</v>
      </c>
      <c r="BL318" s="79">
        <v>-6.2528356909751892E-2</v>
      </c>
      <c r="BM318" s="79">
        <v>-8.8044948875904083E-2</v>
      </c>
      <c r="BN318" s="79">
        <v>-0.13828139007091522</v>
      </c>
      <c r="BO318" s="79">
        <v>-0.10216323286294937</v>
      </c>
      <c r="BP318" s="79">
        <v>-8.0479525029659271E-2</v>
      </c>
      <c r="BQ318" s="79">
        <v>-8.0227300524711609E-2</v>
      </c>
      <c r="BR318" s="79">
        <v>-8.6047403514385223E-2</v>
      </c>
      <c r="BS318" s="79">
        <v>-9.1594666242599487E-2</v>
      </c>
      <c r="BT318" s="79">
        <v>-7.3218628764152527E-2</v>
      </c>
      <c r="BU318" s="79">
        <v>-3.0704647302627563E-2</v>
      </c>
      <c r="BV318" s="79">
        <v>-4.4421602040529251E-2</v>
      </c>
      <c r="BW318" s="79">
        <v>-5.4803244769573212E-2</v>
      </c>
      <c r="BX318" s="79">
        <v>-4.7932837158441544E-2</v>
      </c>
      <c r="BY318" s="79">
        <v>-4.4958826154470444E-2</v>
      </c>
      <c r="BZ318" s="79">
        <v>-9.1780439019203186E-2</v>
      </c>
      <c r="CA318" s="79">
        <v>-7.982344925403595E-2</v>
      </c>
      <c r="CB318" s="79">
        <v>-7.148338109254837E-2</v>
      </c>
      <c r="CC318" s="79">
        <v>-5.5127080529928207E-2</v>
      </c>
      <c r="CD318" s="79">
        <v>-4.1842445731163025E-2</v>
      </c>
      <c r="CE318" s="79">
        <v>-5.8216780424118042E-2</v>
      </c>
      <c r="CF318" s="79">
        <v>-7.0719175040721893E-2</v>
      </c>
      <c r="CG318" s="79">
        <v>-3.5779431462287903E-2</v>
      </c>
      <c r="CH318" s="79">
        <v>-3.0904779210686684E-2</v>
      </c>
      <c r="CI318" s="79">
        <v>-2.7920633554458618E-2</v>
      </c>
      <c r="CJ318" s="79">
        <v>-4.643719270825386E-2</v>
      </c>
      <c r="CK318" s="79">
        <v>-7.0063583552837372E-2</v>
      </c>
      <c r="CL318" s="79">
        <v>-0.10966783761978149</v>
      </c>
      <c r="CM318" s="79">
        <v>-7.6957419514656067E-2</v>
      </c>
      <c r="CN318" s="79">
        <v>-6.1830796301364899E-2</v>
      </c>
      <c r="CO318" s="79">
        <v>-6.3017494976520538E-2</v>
      </c>
      <c r="CP318" s="79">
        <v>-7.1067176759243011E-2</v>
      </c>
      <c r="CQ318" s="79">
        <v>-7.6152943074703217E-2</v>
      </c>
      <c r="CR318" s="79">
        <v>-5.8438070118427277E-2</v>
      </c>
      <c r="CS318" s="79">
        <v>-1.6116484999656677E-2</v>
      </c>
      <c r="CT318" s="79">
        <v>-2.8692824766039848E-2</v>
      </c>
      <c r="CU318" s="79">
        <v>-3.8157612085342407E-2</v>
      </c>
      <c r="CV318" s="79">
        <v>-3.0886908993124962E-2</v>
      </c>
      <c r="CW318" s="79">
        <v>-2.6118109002709389E-2</v>
      </c>
      <c r="CX318" s="79">
        <v>-7.2100386023521423E-2</v>
      </c>
      <c r="CY318" s="79">
        <v>-5.9801254421472549E-2</v>
      </c>
      <c r="CZ318" s="79">
        <v>-5.3815498948097229E-2</v>
      </c>
      <c r="DA318" s="79">
        <v>-3.6342527717351913E-2</v>
      </c>
      <c r="DB318" s="79">
        <v>-2.6324918493628502E-2</v>
      </c>
      <c r="DC318" s="79">
        <v>-4.3892618268728256E-2</v>
      </c>
      <c r="DD318" s="79">
        <v>-5.5001631379127502E-2</v>
      </c>
      <c r="DE318" s="79">
        <v>-2.1101843565702438E-2</v>
      </c>
      <c r="DF318" s="79">
        <v>-1.4875886961817741E-2</v>
      </c>
      <c r="DG318" s="79">
        <v>-8.3524929359555244E-3</v>
      </c>
      <c r="DH318" s="79">
        <v>-3.0346021056175232E-2</v>
      </c>
      <c r="DI318" s="79">
        <v>-5.2082225680351257E-2</v>
      </c>
      <c r="DJ318" s="79">
        <v>-8.1054292619228363E-2</v>
      </c>
      <c r="DK318" s="79">
        <v>-5.1751602441072464E-2</v>
      </c>
      <c r="DL318" s="79">
        <v>-4.3182067573070526E-2</v>
      </c>
      <c r="DM318" s="79">
        <v>-4.5807704329490662E-2</v>
      </c>
      <c r="DN318" s="79">
        <v>-5.6086946278810501E-2</v>
      </c>
      <c r="DO318" s="79">
        <v>-6.0711223632097244E-2</v>
      </c>
      <c r="DP318" s="79">
        <v>-4.3657511472702026E-2</v>
      </c>
      <c r="DQ318" s="79">
        <v>-1.5283237444236875E-3</v>
      </c>
      <c r="DR318" s="79">
        <v>-1.2964045628905296E-2</v>
      </c>
      <c r="DS318" s="79">
        <v>-2.1511981263756752E-2</v>
      </c>
      <c r="DT318" s="79">
        <v>-1.3840982690453529E-2</v>
      </c>
      <c r="DU318" s="79">
        <v>-7.2773885913193226E-3</v>
      </c>
      <c r="DV318" s="79">
        <v>-5.2420340478420258E-2</v>
      </c>
      <c r="DW318" s="79">
        <v>-3.9779063314199448E-2</v>
      </c>
      <c r="DX318" s="79">
        <v>-3.6147620528936386E-2</v>
      </c>
      <c r="DY318" s="79">
        <v>-9.2206168919801712E-3</v>
      </c>
      <c r="DZ318" s="79">
        <v>-3.9200689643621445E-3</v>
      </c>
      <c r="EA318" s="79">
        <v>-2.3210804909467697E-2</v>
      </c>
      <c r="EB318" s="79">
        <v>-3.2307997345924377E-2</v>
      </c>
      <c r="EC318" s="79">
        <v>9.0258130512665957E-5</v>
      </c>
      <c r="ED318" s="79">
        <v>8.2672908902168274E-3</v>
      </c>
      <c r="EE318" s="79">
        <v>1.9900796934962273E-2</v>
      </c>
      <c r="EF318" s="79">
        <v>-7.1129272691905499E-3</v>
      </c>
      <c r="EG318" s="79">
        <v>-2.611999399960041E-2</v>
      </c>
      <c r="EH318" s="79">
        <v>-3.9740871638059616E-2</v>
      </c>
      <c r="EI318" s="79">
        <v>-1.5358404256403446E-2</v>
      </c>
      <c r="EJ318" s="79">
        <v>-1.6256265342235565E-2</v>
      </c>
      <c r="EK318" s="79">
        <v>-2.0959490910172462E-2</v>
      </c>
      <c r="EL318" s="79">
        <v>-3.4457884728908539E-2</v>
      </c>
      <c r="EM318" s="79">
        <v>-3.8415826857089996E-2</v>
      </c>
      <c r="EN318" s="79">
        <v>-2.2316727787256241E-2</v>
      </c>
      <c r="EO318" s="79">
        <v>1.953466422855854E-2</v>
      </c>
      <c r="EP318" s="79">
        <v>9.7458111122250557E-3</v>
      </c>
      <c r="EQ318" s="79">
        <v>2.5216659996658564E-3</v>
      </c>
      <c r="ER318" s="79">
        <v>1.0770631022751331E-2</v>
      </c>
      <c r="ES318" s="79">
        <v>1.9925616681575775E-2</v>
      </c>
      <c r="ET318" s="79">
        <v>-2.4005472660064697E-2</v>
      </c>
      <c r="EU318" s="79">
        <v>-1.0870208963751793E-2</v>
      </c>
      <c r="EV318" s="79">
        <v>-1.0638004168868065E-2</v>
      </c>
      <c r="EW318" s="79">
        <v>56.770767211914063</v>
      </c>
      <c r="EX318" s="79">
        <v>56.007438659667969</v>
      </c>
      <c r="EY318" s="79">
        <v>55.381141662597656</v>
      </c>
      <c r="EZ318" s="79">
        <v>54.590774536132813</v>
      </c>
      <c r="FA318" s="79">
        <v>53.836387634277344</v>
      </c>
      <c r="FB318" s="79">
        <v>53.310676574707031</v>
      </c>
      <c r="FC318" s="79">
        <v>53.891082763671875</v>
      </c>
      <c r="FD318" s="79">
        <v>56.221897125244141</v>
      </c>
      <c r="FE318" s="79">
        <v>59.396472930908203</v>
      </c>
      <c r="FF318" s="79">
        <v>62.682350158691406</v>
      </c>
      <c r="FG318" s="79">
        <v>65.230033874511719</v>
      </c>
      <c r="FH318" s="79">
        <v>67.706222534179688</v>
      </c>
      <c r="FI318" s="79">
        <v>69.914016723632813</v>
      </c>
      <c r="FJ318" s="79">
        <v>71.534904479980469</v>
      </c>
      <c r="FK318" s="79">
        <v>72.683250427246094</v>
      </c>
      <c r="FL318" s="79">
        <v>73.189048767089844</v>
      </c>
      <c r="FM318" s="79">
        <v>72.922630310058594</v>
      </c>
      <c r="FN318" s="79">
        <v>71.466789245605469</v>
      </c>
      <c r="FO318" s="79">
        <v>69.731956481933594</v>
      </c>
      <c r="FP318" s="79">
        <v>66.180305480957031</v>
      </c>
      <c r="FQ318" s="79">
        <v>63.415184020996094</v>
      </c>
      <c r="FR318" s="79">
        <v>61.71502685546875</v>
      </c>
      <c r="FS318" s="79">
        <v>60.209529876708984</v>
      </c>
      <c r="FT318" s="79">
        <v>58.945968627929688</v>
      </c>
      <c r="FU318" s="79">
        <v>2.0410306751728058E-2</v>
      </c>
      <c r="FV318" s="79">
        <v>2.5222029536962509E-2</v>
      </c>
      <c r="FW318" s="79">
        <v>2.1476328372955322E-2</v>
      </c>
      <c r="FX318" s="79">
        <v>187.09091186523438</v>
      </c>
      <c r="FY318" s="79">
        <v>1</v>
      </c>
      <c r="FZ318" s="52"/>
      <c r="GA318" s="34"/>
    </row>
    <row r="319" spans="1:183" x14ac:dyDescent="0.25">
      <c r="A319" t="s">
        <v>186</v>
      </c>
      <c r="B319" t="s">
        <v>236</v>
      </c>
      <c r="C319" t="s">
        <v>194</v>
      </c>
      <c r="D319" t="s">
        <v>202</v>
      </c>
      <c r="E319" t="s">
        <v>206</v>
      </c>
      <c r="F319" t="s">
        <v>184</v>
      </c>
      <c r="G319" t="s">
        <v>1</v>
      </c>
      <c r="H319" s="79">
        <v>1364</v>
      </c>
      <c r="I319" s="79">
        <v>0.45571377873420715</v>
      </c>
      <c r="J319" s="79">
        <v>0.41661861538887024</v>
      </c>
      <c r="K319" s="79">
        <v>0.38388922810554504</v>
      </c>
      <c r="L319" s="79">
        <v>0.39302936196327209</v>
      </c>
      <c r="M319" s="79">
        <v>0.42086902260780334</v>
      </c>
      <c r="N319" s="79">
        <v>0.48721587657928467</v>
      </c>
      <c r="O319" s="79">
        <v>0.61642551422119141</v>
      </c>
      <c r="P319" s="79">
        <v>0.72462409734725952</v>
      </c>
      <c r="Q319" s="79">
        <v>0.71033370494842529</v>
      </c>
      <c r="R319" s="79">
        <v>0.67790919542312622</v>
      </c>
      <c r="S319" s="79">
        <v>0.64924311637878418</v>
      </c>
      <c r="T319" s="79">
        <v>0.63700240850448608</v>
      </c>
      <c r="U319" s="79">
        <v>0.6007046103477478</v>
      </c>
      <c r="V319" s="79">
        <v>0.58501124382019043</v>
      </c>
      <c r="W319" s="79">
        <v>0.5792243480682373</v>
      </c>
      <c r="X319" s="79">
        <v>0.59187424182891846</v>
      </c>
      <c r="Y319" s="79">
        <v>0.66312891244888306</v>
      </c>
      <c r="Z319" s="79">
        <v>0.72651731967926025</v>
      </c>
      <c r="AA319" s="79">
        <v>0.78545987606048584</v>
      </c>
      <c r="AB319" s="79">
        <v>0.86460733413696289</v>
      </c>
      <c r="AC319" s="79">
        <v>0.88635432720184326</v>
      </c>
      <c r="AD319" s="79">
        <v>0.85419994592666626</v>
      </c>
      <c r="AE319" s="79">
        <v>0.72147524356842041</v>
      </c>
      <c r="AF319" s="79">
        <v>0.5650373101234436</v>
      </c>
      <c r="AG319" s="79">
        <v>-8.6798526346683502E-2</v>
      </c>
      <c r="AH319" s="79">
        <v>-6.8287909030914307E-2</v>
      </c>
      <c r="AI319" s="79">
        <v>-4.8734042793512344E-2</v>
      </c>
      <c r="AJ319" s="79">
        <v>-3.3845290541648865E-2</v>
      </c>
      <c r="AK319" s="79">
        <v>-2.2904234007000923E-2</v>
      </c>
      <c r="AL319" s="79">
        <v>-5.5414736270904541E-2</v>
      </c>
      <c r="AM319" s="79">
        <v>-0.10846401005983353</v>
      </c>
      <c r="AN319" s="79">
        <v>-9.2484124004840851E-2</v>
      </c>
      <c r="AO319" s="79">
        <v>-3.0873546376824379E-2</v>
      </c>
      <c r="AP319" s="79">
        <v>-3.7203084677457809E-2</v>
      </c>
      <c r="AQ319" s="79">
        <v>-2.9532501474022865E-2</v>
      </c>
      <c r="AR319" s="79">
        <v>1.2149536982178688E-2</v>
      </c>
      <c r="AS319" s="79">
        <v>-4.0235198102891445E-3</v>
      </c>
      <c r="AT319" s="79">
        <v>-7.7938014874234796E-4</v>
      </c>
      <c r="AU319" s="79">
        <v>-7.5607416220009327E-3</v>
      </c>
      <c r="AV319" s="79">
        <v>-1.5881964936852455E-2</v>
      </c>
      <c r="AW319" s="79">
        <v>4.3026329949498177E-3</v>
      </c>
      <c r="AX319" s="79">
        <v>-3.5387732088565826E-2</v>
      </c>
      <c r="AY319" s="79">
        <v>-7.6718166470527649E-2</v>
      </c>
      <c r="AZ319" s="79">
        <v>-3.6077465862035751E-2</v>
      </c>
      <c r="BA319" s="79">
        <v>-7.0900365710258484E-2</v>
      </c>
      <c r="BB319" s="79">
        <v>-6.6362008452415466E-2</v>
      </c>
      <c r="BC319" s="79">
        <v>-5.0092060118913651E-2</v>
      </c>
      <c r="BD319" s="79">
        <v>-7.0720501244068146E-2</v>
      </c>
      <c r="BE319" s="79">
        <v>-5.9636417776346207E-2</v>
      </c>
      <c r="BF319" s="79">
        <v>-4.1023377329111099E-2</v>
      </c>
      <c r="BG319" s="79">
        <v>-2.7078067883849144E-2</v>
      </c>
      <c r="BH319" s="79">
        <v>-1.3467215001583099E-2</v>
      </c>
      <c r="BI319" s="79">
        <v>-1.343794516287744E-3</v>
      </c>
      <c r="BJ319" s="79">
        <v>-2.5150155648589134E-2</v>
      </c>
      <c r="BK319" s="79">
        <v>-7.5464606285095215E-2</v>
      </c>
      <c r="BL319" s="79">
        <v>-5.5674832314252853E-2</v>
      </c>
      <c r="BM319" s="79">
        <v>4.8277047462761402E-3</v>
      </c>
      <c r="BN319" s="79">
        <v>-5.2020130679011345E-3</v>
      </c>
      <c r="BO319" s="79">
        <v>2.9930737800896168E-3</v>
      </c>
      <c r="BP319" s="79">
        <v>4.134673997759819E-2</v>
      </c>
      <c r="BQ319" s="79">
        <v>2.2732213139533997E-2</v>
      </c>
      <c r="BR319" s="79">
        <v>2.4873511865735054E-2</v>
      </c>
      <c r="BS319" s="79">
        <v>1.7972161993384361E-2</v>
      </c>
      <c r="BT319" s="79">
        <v>1.331680454313755E-2</v>
      </c>
      <c r="BU319" s="79">
        <v>3.817642480134964E-2</v>
      </c>
      <c r="BV319" s="79">
        <v>-2.1202194038778543E-3</v>
      </c>
      <c r="BW319" s="79">
        <v>-4.1398730129003525E-2</v>
      </c>
      <c r="BX319" s="79">
        <v>2.5580469518899918E-3</v>
      </c>
      <c r="BY319" s="79">
        <v>-3.8265693932771683E-2</v>
      </c>
      <c r="BZ319" s="79">
        <v>-3.2815746963024139E-2</v>
      </c>
      <c r="CA319" s="79">
        <v>-1.5571038238704205E-2</v>
      </c>
      <c r="CB319" s="79">
        <v>-4.4723343104124069E-2</v>
      </c>
      <c r="CC319" s="79">
        <v>-4.0824022144079208E-2</v>
      </c>
      <c r="CD319" s="79">
        <v>-2.2140044718980789E-2</v>
      </c>
      <c r="CE319" s="79">
        <v>-1.2079204432666302E-2</v>
      </c>
      <c r="CF319" s="79">
        <v>6.4658001065254211E-4</v>
      </c>
      <c r="CG319" s="79">
        <v>1.3588900677859783E-2</v>
      </c>
      <c r="CH319" s="79">
        <v>-4.1890009306371212E-3</v>
      </c>
      <c r="CI319" s="79">
        <v>-5.2609309554100037E-2</v>
      </c>
      <c r="CJ319" s="79">
        <v>-3.0180826783180237E-2</v>
      </c>
      <c r="CK319" s="79">
        <v>2.9554281383752823E-2</v>
      </c>
      <c r="CL319" s="79">
        <v>1.6961829736828804E-2</v>
      </c>
      <c r="CM319" s="79">
        <v>2.5520188733935356E-2</v>
      </c>
      <c r="CN319" s="79">
        <v>6.1568628996610641E-2</v>
      </c>
      <c r="CO319" s="79">
        <v>4.1263148188591003E-2</v>
      </c>
      <c r="CP319" s="79">
        <v>4.2640630155801773E-2</v>
      </c>
      <c r="CQ319" s="79">
        <v>3.5656176507472992E-2</v>
      </c>
      <c r="CR319" s="79">
        <v>3.3539783209562302E-2</v>
      </c>
      <c r="CS319" s="79">
        <v>6.1637308448553085E-2</v>
      </c>
      <c r="CT319" s="79">
        <v>2.0920760929584503E-2</v>
      </c>
      <c r="CU319" s="79">
        <v>-1.6936594620347023E-2</v>
      </c>
      <c r="CV319" s="79">
        <v>2.9316885396838188E-2</v>
      </c>
      <c r="CW319" s="79">
        <v>-1.5663024038076401E-2</v>
      </c>
      <c r="CX319" s="79">
        <v>-9.5817083492875099E-3</v>
      </c>
      <c r="CY319" s="79">
        <v>8.3381142467260361E-3</v>
      </c>
      <c r="CZ319" s="79">
        <v>-2.6717791333794594E-2</v>
      </c>
      <c r="DA319" s="79">
        <v>-2.2011628374457359E-2</v>
      </c>
      <c r="DB319" s="79">
        <v>-3.2567114103585482E-3</v>
      </c>
      <c r="DC319" s="79">
        <v>2.9196590185165405E-3</v>
      </c>
      <c r="DD319" s="79">
        <v>1.4760374091565609E-2</v>
      </c>
      <c r="DE319" s="79">
        <v>2.8521595522761345E-2</v>
      </c>
      <c r="DF319" s="79">
        <v>1.6772152855992317E-2</v>
      </c>
      <c r="DG319" s="79">
        <v>-2.9754016548395157E-2</v>
      </c>
      <c r="DH319" s="79">
        <v>-4.6868249773979187E-3</v>
      </c>
      <c r="DI319" s="79">
        <v>5.4280858486890793E-2</v>
      </c>
      <c r="DJ319" s="79">
        <v>3.9125677198171616E-2</v>
      </c>
      <c r="DK319" s="79">
        <v>4.8047304153442383E-2</v>
      </c>
      <c r="DL319" s="79">
        <v>8.1790521740913391E-2</v>
      </c>
      <c r="DM319" s="79">
        <v>5.9794090688228607E-2</v>
      </c>
      <c r="DN319" s="79">
        <v>6.0407746583223343E-2</v>
      </c>
      <c r="DO319" s="79">
        <v>5.3340185433626175E-2</v>
      </c>
      <c r="DP319" s="79">
        <v>5.3762760013341904E-2</v>
      </c>
      <c r="DQ319" s="79">
        <v>8.5098199546337128E-2</v>
      </c>
      <c r="DR319" s="79">
        <v>4.3961741030216217E-2</v>
      </c>
      <c r="DS319" s="79">
        <v>7.5255404226481915E-3</v>
      </c>
      <c r="DT319" s="79">
        <v>5.6075725704431534E-2</v>
      </c>
      <c r="DU319" s="79">
        <v>6.9396449252963066E-3</v>
      </c>
      <c r="DV319" s="79">
        <v>1.3652331195771694E-2</v>
      </c>
      <c r="DW319" s="79">
        <v>3.224727138876915E-2</v>
      </c>
      <c r="DX319" s="79">
        <v>-8.7122367694973946E-3</v>
      </c>
      <c r="DY319" s="79">
        <v>5.1504801958799362E-3</v>
      </c>
      <c r="DZ319" s="79">
        <v>2.4007823318243027E-2</v>
      </c>
      <c r="EA319" s="79">
        <v>2.457563579082489E-2</v>
      </c>
      <c r="EB319" s="79">
        <v>3.5138454288244247E-2</v>
      </c>
      <c r="EC319" s="79">
        <v>5.0082031637430191E-2</v>
      </c>
      <c r="ED319" s="79">
        <v>4.7036733478307724E-2</v>
      </c>
      <c r="EE319" s="79">
        <v>3.2453970052301884E-3</v>
      </c>
      <c r="EF319" s="79">
        <v>3.2122466713190079E-2</v>
      </c>
      <c r="EG319" s="79">
        <v>8.9982107281684875E-2</v>
      </c>
      <c r="EH319" s="79">
        <v>7.1126751601696014E-2</v>
      </c>
      <c r="EI319" s="79">
        <v>8.0572880804538727E-2</v>
      </c>
      <c r="EJ319" s="79">
        <v>0.11098773032426834</v>
      </c>
      <c r="EK319" s="79">
        <v>8.6549825966358185E-2</v>
      </c>
      <c r="EL319" s="79">
        <v>8.606063574552536E-2</v>
      </c>
      <c r="EM319" s="79">
        <v>7.8873097896575928E-2</v>
      </c>
      <c r="EN319" s="79">
        <v>8.2961529493331909E-2</v>
      </c>
      <c r="EO319" s="79">
        <v>0.11897198110818863</v>
      </c>
      <c r="EP319" s="79">
        <v>7.7229253947734833E-2</v>
      </c>
      <c r="EQ319" s="79">
        <v>4.2844977229833603E-2</v>
      </c>
      <c r="ER319" s="79">
        <v>9.4711236655712128E-2</v>
      </c>
      <c r="ES319" s="79">
        <v>3.9574310183525085E-2</v>
      </c>
      <c r="ET319" s="79">
        <v>4.7198589891195297E-2</v>
      </c>
      <c r="EU319" s="79">
        <v>6.6768288612365723E-2</v>
      </c>
      <c r="EV319" s="79">
        <v>1.7284920439124107E-2</v>
      </c>
      <c r="EW319" s="79">
        <v>54.343036651611328</v>
      </c>
      <c r="EX319" s="79">
        <v>53.128547668457031</v>
      </c>
      <c r="EY319" s="79">
        <v>52.238044738769531</v>
      </c>
      <c r="EZ319" s="79">
        <v>51.525604248046875</v>
      </c>
      <c r="FA319" s="79">
        <v>50.737197875976563</v>
      </c>
      <c r="FB319" s="79">
        <v>50.053367614746094</v>
      </c>
      <c r="FC319" s="79">
        <v>50.821346282958984</v>
      </c>
      <c r="FD319" s="79">
        <v>54.894153594970703</v>
      </c>
      <c r="FE319" s="79">
        <v>58.26080322265625</v>
      </c>
      <c r="FF319" s="79">
        <v>61.157993316650391</v>
      </c>
      <c r="FG319" s="79">
        <v>63.331718444824219</v>
      </c>
      <c r="FH319" s="79">
        <v>65.716827392578125</v>
      </c>
      <c r="FI319" s="79">
        <v>67.158950805664063</v>
      </c>
      <c r="FJ319" s="79">
        <v>69.183067321777344</v>
      </c>
      <c r="FK319" s="79">
        <v>70.668777465820313</v>
      </c>
      <c r="FL319" s="79">
        <v>71.410087585449219</v>
      </c>
      <c r="FM319" s="79">
        <v>71.990676879882813</v>
      </c>
      <c r="FN319" s="79">
        <v>71.185287475585938</v>
      </c>
      <c r="FO319" s="79">
        <v>69.883193969726563</v>
      </c>
      <c r="FP319" s="79">
        <v>65.610069274902344</v>
      </c>
      <c r="FQ319" s="79">
        <v>61.937419891357422</v>
      </c>
      <c r="FR319" s="79">
        <v>59.834022521972656</v>
      </c>
      <c r="FS319" s="79">
        <v>57.96990966796875</v>
      </c>
      <c r="FT319" s="79">
        <v>56.707836151123047</v>
      </c>
      <c r="FU319" s="79">
        <v>2.7783989906311035E-2</v>
      </c>
      <c r="FV319" s="79">
        <v>3.959771990776062E-2</v>
      </c>
      <c r="FW319" s="79">
        <v>2.6534933596849442E-2</v>
      </c>
      <c r="FX319" s="79">
        <v>125.68181610107422</v>
      </c>
      <c r="FY319" s="79">
        <v>1</v>
      </c>
      <c r="FZ319" s="52"/>
      <c r="GA319" s="34"/>
    </row>
    <row r="320" spans="1:183" x14ac:dyDescent="0.25">
      <c r="A320" t="s">
        <v>186</v>
      </c>
      <c r="B320" t="s">
        <v>236</v>
      </c>
      <c r="C320" t="s">
        <v>194</v>
      </c>
      <c r="D320" t="s">
        <v>202</v>
      </c>
      <c r="E320" t="s">
        <v>206</v>
      </c>
      <c r="F320" t="s">
        <v>185</v>
      </c>
      <c r="G320" t="s">
        <v>1</v>
      </c>
      <c r="H320" s="79">
        <v>562</v>
      </c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  <c r="BF320" s="79"/>
      <c r="BG320" s="79"/>
      <c r="BH320" s="79"/>
      <c r="BI320" s="79"/>
      <c r="BJ320" s="79"/>
      <c r="BK320" s="79"/>
      <c r="BL320" s="79"/>
      <c r="BM320" s="79"/>
      <c r="BN320" s="79"/>
      <c r="BO320" s="79"/>
      <c r="BP320" s="79"/>
      <c r="BQ320" s="79"/>
      <c r="BR320" s="79"/>
      <c r="BS320" s="79"/>
      <c r="BT320" s="79"/>
      <c r="BU320" s="79"/>
      <c r="BV320" s="79"/>
      <c r="BW320" s="79"/>
      <c r="BX320" s="79"/>
      <c r="BY320" s="79"/>
      <c r="BZ320" s="79"/>
      <c r="CA320" s="79"/>
      <c r="CB320" s="79"/>
      <c r="CC320" s="79"/>
      <c r="CD320" s="79"/>
      <c r="CE320" s="79"/>
      <c r="CF320" s="79"/>
      <c r="CG320" s="79"/>
      <c r="CH320" s="79"/>
      <c r="CI320" s="79"/>
      <c r="CJ320" s="79"/>
      <c r="CK320" s="79"/>
      <c r="CL320" s="79"/>
      <c r="CM320" s="79"/>
      <c r="CN320" s="79"/>
      <c r="CO320" s="79"/>
      <c r="CP320" s="79"/>
      <c r="CQ320" s="79"/>
      <c r="CR320" s="79"/>
      <c r="CS320" s="79"/>
      <c r="CT320" s="79"/>
      <c r="CU320" s="79"/>
      <c r="CV320" s="79"/>
      <c r="CW320" s="79"/>
      <c r="CX320" s="79"/>
      <c r="CY320" s="79"/>
      <c r="CZ320" s="79"/>
      <c r="DA320" s="79"/>
      <c r="DB320" s="79"/>
      <c r="DC320" s="79"/>
      <c r="DD320" s="79"/>
      <c r="DE320" s="79"/>
      <c r="DF320" s="79"/>
      <c r="DG320" s="79"/>
      <c r="DH320" s="79"/>
      <c r="DI320" s="79"/>
      <c r="DJ320" s="79"/>
      <c r="DK320" s="79"/>
      <c r="DL320" s="79"/>
      <c r="DM320" s="79"/>
      <c r="DN320" s="79"/>
      <c r="DO320" s="79"/>
      <c r="DP320" s="79"/>
      <c r="DQ320" s="79"/>
      <c r="DR320" s="79"/>
      <c r="DS320" s="79"/>
      <c r="DT320" s="79"/>
      <c r="DU320" s="79"/>
      <c r="DV320" s="79"/>
      <c r="DW320" s="79"/>
      <c r="DX320" s="79"/>
      <c r="DY320" s="79"/>
      <c r="DZ320" s="79"/>
      <c r="EA320" s="79"/>
      <c r="EB320" s="79"/>
      <c r="EC320" s="79"/>
      <c r="ED320" s="79"/>
      <c r="EE320" s="79"/>
      <c r="EF320" s="79"/>
      <c r="EG320" s="79"/>
      <c r="EH320" s="79"/>
      <c r="EI320" s="79"/>
      <c r="EJ320" s="79"/>
      <c r="EK320" s="79"/>
      <c r="EL320" s="79"/>
      <c r="EM320" s="79"/>
      <c r="EN320" s="79"/>
      <c r="EO320" s="79"/>
      <c r="EP320" s="79"/>
      <c r="EQ320" s="79"/>
      <c r="ER320" s="79"/>
      <c r="ES320" s="79"/>
      <c r="ET320" s="79"/>
      <c r="EU320" s="79"/>
      <c r="EV320" s="79"/>
      <c r="EW320" s="79"/>
      <c r="EX320" s="79"/>
      <c r="EY320" s="79"/>
      <c r="EZ320" s="79"/>
      <c r="FA320" s="79"/>
      <c r="FB320" s="79"/>
      <c r="FC320" s="79"/>
      <c r="FD320" s="79"/>
      <c r="FE320" s="79"/>
      <c r="FF320" s="79"/>
      <c r="FG320" s="79"/>
      <c r="FH320" s="79"/>
      <c r="FI320" s="79"/>
      <c r="FJ320" s="79"/>
      <c r="FK320" s="79"/>
      <c r="FL320" s="79"/>
      <c r="FM320" s="79"/>
      <c r="FN320" s="79"/>
      <c r="FO320" s="79"/>
      <c r="FP320" s="79"/>
      <c r="FQ320" s="79"/>
      <c r="FR320" s="79"/>
      <c r="FS320" s="79"/>
      <c r="FT320" s="79"/>
      <c r="FU320" s="79"/>
      <c r="FV320" s="79"/>
      <c r="FW320" s="79"/>
      <c r="FX320" s="79">
        <v>47.5</v>
      </c>
      <c r="FY320" s="79">
        <v>0</v>
      </c>
      <c r="FZ320" s="52"/>
      <c r="GA320" s="34"/>
    </row>
    <row r="321" spans="1:183" x14ac:dyDescent="0.25">
      <c r="A321" t="s">
        <v>186</v>
      </c>
      <c r="B321" t="s">
        <v>236</v>
      </c>
      <c r="C321" t="s">
        <v>194</v>
      </c>
      <c r="D321" t="s">
        <v>202</v>
      </c>
      <c r="E321" t="s">
        <v>207</v>
      </c>
      <c r="F321" t="s">
        <v>1</v>
      </c>
      <c r="G321" t="s">
        <v>198</v>
      </c>
      <c r="H321" s="79">
        <v>27432</v>
      </c>
      <c r="I321" s="79">
        <v>0.42465654015541077</v>
      </c>
      <c r="J321" s="79">
        <v>0.36749741435050964</v>
      </c>
      <c r="K321" s="79">
        <v>0.33551549911499023</v>
      </c>
      <c r="L321" s="79">
        <v>0.31497973203659058</v>
      </c>
      <c r="M321" s="79">
        <v>0.30989232659339905</v>
      </c>
      <c r="N321" s="79">
        <v>0.33247083425521851</v>
      </c>
      <c r="O321" s="79">
        <v>0.38010987639427185</v>
      </c>
      <c r="P321" s="79">
        <v>0.42672470211982727</v>
      </c>
      <c r="Q321" s="79">
        <v>0.42797088623046875</v>
      </c>
      <c r="R321" s="79">
        <v>0.42685195803642273</v>
      </c>
      <c r="S321" s="79">
        <v>0.42365503311157227</v>
      </c>
      <c r="T321" s="79">
        <v>0.42958161234855652</v>
      </c>
      <c r="U321" s="79">
        <v>0.44449856877326965</v>
      </c>
      <c r="V321" s="79">
        <v>0.45144751667976379</v>
      </c>
      <c r="W321" s="79">
        <v>0.45377272367477417</v>
      </c>
      <c r="X321" s="79">
        <v>0.46923595666885376</v>
      </c>
      <c r="Y321" s="79">
        <v>0.50240510702133179</v>
      </c>
      <c r="Z321" s="79">
        <v>0.55603283643722534</v>
      </c>
      <c r="AA321" s="79">
        <v>0.61707240343093872</v>
      </c>
      <c r="AB321" s="79">
        <v>0.64274191856384277</v>
      </c>
      <c r="AC321" s="79">
        <v>0.67423665523529053</v>
      </c>
      <c r="AD321" s="79">
        <v>0.69009751081466675</v>
      </c>
      <c r="AE321" s="79">
        <v>0.61805766820907593</v>
      </c>
      <c r="AF321" s="79">
        <v>0.51050645112991333</v>
      </c>
      <c r="AG321" s="79">
        <v>-5.8459237217903137E-2</v>
      </c>
      <c r="AH321" s="79">
        <v>-4.8777200281620026E-2</v>
      </c>
      <c r="AI321" s="79">
        <v>-3.7054512649774551E-2</v>
      </c>
      <c r="AJ321" s="79">
        <v>-4.121243953704834E-2</v>
      </c>
      <c r="AK321" s="79">
        <v>-3.5356484353542328E-2</v>
      </c>
      <c r="AL321" s="79">
        <v>-2.4206312373280525E-2</v>
      </c>
      <c r="AM321" s="79">
        <v>-2.2849084809422493E-2</v>
      </c>
      <c r="AN321" s="79">
        <v>-1.8895599991083145E-2</v>
      </c>
      <c r="AO321" s="79">
        <v>-1.6023851931095123E-2</v>
      </c>
      <c r="AP321" s="79">
        <v>-6.5718693658709526E-3</v>
      </c>
      <c r="AQ321" s="79">
        <v>-7.6719098724424839E-3</v>
      </c>
      <c r="AR321" s="79">
        <v>-5.9713330119848251E-3</v>
      </c>
      <c r="AS321" s="79">
        <v>-4.2248405516147614E-3</v>
      </c>
      <c r="AT321" s="79">
        <v>-6.330559030175209E-3</v>
      </c>
      <c r="AU321" s="79">
        <v>-1.2815854512155056E-2</v>
      </c>
      <c r="AV321" s="79">
        <v>-7.0921480655670166E-3</v>
      </c>
      <c r="AW321" s="79">
        <v>-2.1468012128025293E-3</v>
      </c>
      <c r="AX321" s="79">
        <v>-6.8293116055428982E-3</v>
      </c>
      <c r="AY321" s="79">
        <v>-1.0709411464631557E-2</v>
      </c>
      <c r="AZ321" s="79">
        <v>-9.3049969291314483E-4</v>
      </c>
      <c r="BA321" s="79">
        <v>-2.5780234485864639E-2</v>
      </c>
      <c r="BB321" s="79">
        <v>-4.3955538421869278E-2</v>
      </c>
      <c r="BC321" s="79">
        <v>-5.1041979342699051E-2</v>
      </c>
      <c r="BD321" s="79">
        <v>-6.3709646463394165E-2</v>
      </c>
      <c r="BE321" s="79">
        <v>-5.2014797925949097E-2</v>
      </c>
      <c r="BF321" s="79">
        <v>-4.3154329061508179E-2</v>
      </c>
      <c r="BG321" s="79">
        <v>-3.2009955495595932E-2</v>
      </c>
      <c r="BH321" s="79">
        <v>-3.5771895200014114E-2</v>
      </c>
      <c r="BI321" s="79">
        <v>-3.0089912936091423E-2</v>
      </c>
      <c r="BJ321" s="79">
        <v>-1.9616978242993355E-2</v>
      </c>
      <c r="BK321" s="79">
        <v>-1.8075190484523773E-2</v>
      </c>
      <c r="BL321" s="79">
        <v>-1.3312377035617828E-2</v>
      </c>
      <c r="BM321" s="79">
        <v>-1.0256821289658546E-2</v>
      </c>
      <c r="BN321" s="79">
        <v>-8.3318311953917146E-4</v>
      </c>
      <c r="BO321" s="79">
        <v>-1.5712928725406528E-3</v>
      </c>
      <c r="BP321" s="79">
        <v>4.1421319474466145E-4</v>
      </c>
      <c r="BQ321" s="79">
        <v>2.2698382381349802E-3</v>
      </c>
      <c r="BR321" s="79">
        <v>4.0113786235451698E-4</v>
      </c>
      <c r="BS321" s="79">
        <v>-5.7830652222037315E-3</v>
      </c>
      <c r="BT321" s="79">
        <v>4.478476766962558E-4</v>
      </c>
      <c r="BU321" s="79">
        <v>5.7752509601414204E-3</v>
      </c>
      <c r="BV321" s="79">
        <v>1.2055190745741129E-3</v>
      </c>
      <c r="BW321" s="79">
        <v>-2.1781113464385271E-3</v>
      </c>
      <c r="BX321" s="79">
        <v>7.1420925669372082E-3</v>
      </c>
      <c r="BY321" s="79">
        <v>-1.6657095402479172E-2</v>
      </c>
      <c r="BZ321" s="79">
        <v>-3.5055544227361679E-2</v>
      </c>
      <c r="CA321" s="79">
        <v>-4.3327059596776962E-2</v>
      </c>
      <c r="CB321" s="79">
        <v>-5.5958952754735947E-2</v>
      </c>
      <c r="CC321" s="79">
        <v>-4.7551404684782028E-2</v>
      </c>
      <c r="CD321" s="79">
        <v>-3.925994411110878E-2</v>
      </c>
      <c r="CE321" s="79">
        <v>-2.8516117483377457E-2</v>
      </c>
      <c r="CF321" s="79">
        <v>-3.2003790140151978E-2</v>
      </c>
      <c r="CG321" s="79">
        <v>-2.6442306116223335E-2</v>
      </c>
      <c r="CH321" s="79">
        <v>-1.6438420861959457E-2</v>
      </c>
      <c r="CI321" s="79">
        <v>-1.4768806286156178E-2</v>
      </c>
      <c r="CJ321" s="79">
        <v>-9.4454530626535416E-3</v>
      </c>
      <c r="CK321" s="79">
        <v>-6.2625943683087826E-3</v>
      </c>
      <c r="CL321" s="79">
        <v>3.1414139084517956E-3</v>
      </c>
      <c r="CM321" s="79">
        <v>2.6539759710431099E-3</v>
      </c>
      <c r="CN321" s="79">
        <v>4.8368228599429131E-3</v>
      </c>
      <c r="CO321" s="79">
        <v>6.7680333741009235E-3</v>
      </c>
      <c r="CP321" s="79">
        <v>5.0634909421205521E-3</v>
      </c>
      <c r="CQ321" s="79">
        <v>-9.1217632871121168E-4</v>
      </c>
      <c r="CR321" s="79">
        <v>5.6700259447097778E-3</v>
      </c>
      <c r="CS321" s="79">
        <v>1.126203965395689E-2</v>
      </c>
      <c r="CT321" s="79">
        <v>6.7704184912145138E-3</v>
      </c>
      <c r="CU321" s="79">
        <v>3.7306405138224363E-3</v>
      </c>
      <c r="CV321" s="79">
        <v>1.273314468562603E-2</v>
      </c>
      <c r="CW321" s="79">
        <v>-1.0338439606130123E-2</v>
      </c>
      <c r="CX321" s="79">
        <v>-2.8891434893012047E-2</v>
      </c>
      <c r="CY321" s="79">
        <v>-3.79837267100811E-2</v>
      </c>
      <c r="CZ321" s="79">
        <v>-5.0590850412845612E-2</v>
      </c>
      <c r="DA321" s="79">
        <v>-4.308801144361496E-2</v>
      </c>
      <c r="DB321" s="79">
        <v>-3.5365559160709381E-2</v>
      </c>
      <c r="DC321" s="79">
        <v>-2.5022273883223534E-2</v>
      </c>
      <c r="DD321" s="79">
        <v>-2.8235688805580139E-2</v>
      </c>
      <c r="DE321" s="79">
        <v>-2.2794699296355247E-2</v>
      </c>
      <c r="DF321" s="79">
        <v>-1.3259862549602985E-2</v>
      </c>
      <c r="DG321" s="79">
        <v>-1.1462423019111156E-2</v>
      </c>
      <c r="DH321" s="79">
        <v>-5.5785281583666801E-3</v>
      </c>
      <c r="DI321" s="79">
        <v>-2.2683669812977314E-3</v>
      </c>
      <c r="DJ321" s="79">
        <v>7.1160108782351017E-3</v>
      </c>
      <c r="DK321" s="79">
        <v>6.8792449310421944E-3</v>
      </c>
      <c r="DL321" s="79">
        <v>9.2594316229224205E-3</v>
      </c>
      <c r="DM321" s="79">
        <v>1.1266228742897511E-2</v>
      </c>
      <c r="DN321" s="79">
        <v>9.7258444875478745E-3</v>
      </c>
      <c r="DO321" s="79">
        <v>3.9587127976119518E-3</v>
      </c>
      <c r="DP321" s="79">
        <v>1.0892204940319061E-2</v>
      </c>
      <c r="DQ321" s="79">
        <v>1.6748830676078796E-2</v>
      </c>
      <c r="DR321" s="79">
        <v>1.2335318140685558E-2</v>
      </c>
      <c r="DS321" s="79">
        <v>9.6393926069140434E-3</v>
      </c>
      <c r="DT321" s="79">
        <v>1.8324198201298714E-2</v>
      </c>
      <c r="DU321" s="79">
        <v>-4.0197833441197872E-3</v>
      </c>
      <c r="DV321" s="79">
        <v>-2.2727325558662415E-2</v>
      </c>
      <c r="DW321" s="79">
        <v>-3.2640393823385239E-2</v>
      </c>
      <c r="DX321" s="79">
        <v>-4.5222748070955276E-2</v>
      </c>
      <c r="DY321" s="79">
        <v>-3.6643572151660919E-2</v>
      </c>
      <c r="DZ321" s="79">
        <v>-2.9742684215307236E-2</v>
      </c>
      <c r="EA321" s="79">
        <v>-1.9977720454335213E-2</v>
      </c>
      <c r="EB321" s="79">
        <v>-2.2795144468545914E-2</v>
      </c>
      <c r="EC321" s="79">
        <v>-1.7528131604194641E-2</v>
      </c>
      <c r="ED321" s="79">
        <v>-8.6705293506383896E-3</v>
      </c>
      <c r="EE321" s="79">
        <v>-6.6885300911962986E-3</v>
      </c>
      <c r="EF321" s="79">
        <v>4.6957316044426989E-6</v>
      </c>
      <c r="EG321" s="79">
        <v>3.4986634273082018E-3</v>
      </c>
      <c r="EH321" s="79">
        <v>1.2854697182774544E-2</v>
      </c>
      <c r="EI321" s="79">
        <v>1.2979862280189991E-2</v>
      </c>
      <c r="EJ321" s="79">
        <v>1.5644978731870651E-2</v>
      </c>
      <c r="EK321" s="79">
        <v>1.7760906368494034E-2</v>
      </c>
      <c r="EL321" s="79">
        <v>1.6457540914416313E-2</v>
      </c>
      <c r="EM321" s="79">
        <v>1.0991501621901989E-2</v>
      </c>
      <c r="EN321" s="79">
        <v>1.8432199954986572E-2</v>
      </c>
      <c r="EO321" s="79">
        <v>2.4670882150530815E-2</v>
      </c>
      <c r="EP321" s="79">
        <v>2.0370148122310638E-2</v>
      </c>
      <c r="EQ321" s="79">
        <v>1.8170690163969994E-2</v>
      </c>
      <c r="ER321" s="79">
        <v>2.6396790519356728E-2</v>
      </c>
      <c r="ES321" s="79">
        <v>5.1033534109592438E-3</v>
      </c>
      <c r="ET321" s="79">
        <v>-1.382733229547739E-2</v>
      </c>
      <c r="EU321" s="79">
        <v>-2.492547407746315E-2</v>
      </c>
      <c r="EV321" s="79">
        <v>-3.7472058087587357E-2</v>
      </c>
      <c r="EW321" s="79">
        <v>64.593284606933594</v>
      </c>
      <c r="EX321" s="79">
        <v>64.908058166503906</v>
      </c>
      <c r="EY321" s="79">
        <v>63.994342803955078</v>
      </c>
      <c r="EZ321" s="79">
        <v>63.152187347412109</v>
      </c>
      <c r="FA321" s="79">
        <v>62.532108306884766</v>
      </c>
      <c r="FB321" s="79">
        <v>61.758197784423828</v>
      </c>
      <c r="FC321" s="79">
        <v>61.015842437744141</v>
      </c>
      <c r="FD321" s="79">
        <v>61.483913421630859</v>
      </c>
      <c r="FE321" s="79">
        <v>64.087844848632813</v>
      </c>
      <c r="FF321" s="79">
        <v>67.471298217773438</v>
      </c>
      <c r="FG321" s="79">
        <v>70.741783142089844</v>
      </c>
      <c r="FH321" s="79">
        <v>73.996910095214844</v>
      </c>
      <c r="FI321" s="79">
        <v>76.950004577636719</v>
      </c>
      <c r="FJ321" s="79">
        <v>79.513412475585938</v>
      </c>
      <c r="FK321" s="79">
        <v>81.4642333984375</v>
      </c>
      <c r="FL321" s="79">
        <v>82.584136962890625</v>
      </c>
      <c r="FM321" s="79">
        <v>82.889015197753906</v>
      </c>
      <c r="FN321" s="79">
        <v>82.158164978027344</v>
      </c>
      <c r="FO321" s="79">
        <v>80.341018676757813</v>
      </c>
      <c r="FP321" s="79">
        <v>77.549690246582031</v>
      </c>
      <c r="FQ321" s="79">
        <v>73.996208190917969</v>
      </c>
      <c r="FR321" s="79">
        <v>70.258903503417969</v>
      </c>
      <c r="FS321" s="79">
        <v>67.861343383789063</v>
      </c>
      <c r="FT321" s="79">
        <v>66.343238830566406</v>
      </c>
      <c r="FU321" s="79">
        <v>6.2318551354110241E-3</v>
      </c>
      <c r="FV321" s="79">
        <v>9.3951746821403503E-3</v>
      </c>
      <c r="FW321" s="79">
        <v>5.8379643596708775E-3</v>
      </c>
      <c r="FX321" s="79">
        <v>3382.89990234375</v>
      </c>
      <c r="FY321" s="79">
        <v>1</v>
      </c>
      <c r="FZ321" s="52"/>
      <c r="GA321" s="34"/>
    </row>
    <row r="322" spans="1:183" x14ac:dyDescent="0.25">
      <c r="A322" t="s">
        <v>186</v>
      </c>
      <c r="B322" t="s">
        <v>236</v>
      </c>
      <c r="C322" t="s">
        <v>194</v>
      </c>
      <c r="D322" t="s">
        <v>202</v>
      </c>
      <c r="E322" t="s">
        <v>207</v>
      </c>
      <c r="F322" t="s">
        <v>1</v>
      </c>
      <c r="G322" t="s">
        <v>200</v>
      </c>
      <c r="H322" s="79">
        <v>4041</v>
      </c>
      <c r="I322" s="79">
        <v>0.54373276233673096</v>
      </c>
      <c r="J322" s="79">
        <v>0.47392404079437256</v>
      </c>
      <c r="K322" s="79">
        <v>0.42116984724998474</v>
      </c>
      <c r="L322" s="79">
        <v>0.39749625325202942</v>
      </c>
      <c r="M322" s="79">
        <v>0.38817045092582703</v>
      </c>
      <c r="N322" s="79">
        <v>0.40246516466140747</v>
      </c>
      <c r="O322" s="79">
        <v>0.44655054807662964</v>
      </c>
      <c r="P322" s="79">
        <v>0.50444173812866211</v>
      </c>
      <c r="Q322" s="79">
        <v>0.51762741804122925</v>
      </c>
      <c r="R322" s="79">
        <v>0.519084632396698</v>
      </c>
      <c r="S322" s="79">
        <v>0.5322650671005249</v>
      </c>
      <c r="T322" s="79">
        <v>0.57299149036407471</v>
      </c>
      <c r="U322" s="79">
        <v>0.60860830545425415</v>
      </c>
      <c r="V322" s="79">
        <v>0.64752811193466187</v>
      </c>
      <c r="W322" s="79">
        <v>0.67414313554763794</v>
      </c>
      <c r="X322" s="79">
        <v>0.71502488851547241</v>
      </c>
      <c r="Y322" s="79">
        <v>0.74354320764541626</v>
      </c>
      <c r="Z322" s="79">
        <v>0.79913198947906494</v>
      </c>
      <c r="AA322" s="79">
        <v>0.84607380628585815</v>
      </c>
      <c r="AB322" s="79">
        <v>0.85780858993530273</v>
      </c>
      <c r="AC322" s="79">
        <v>0.85970944166183472</v>
      </c>
      <c r="AD322" s="79">
        <v>0.84572905302047729</v>
      </c>
      <c r="AE322" s="79">
        <v>0.76594746112823486</v>
      </c>
      <c r="AF322" s="79">
        <v>0.64404743909835815</v>
      </c>
      <c r="AG322" s="79">
        <v>-8.1888049840927124E-2</v>
      </c>
      <c r="AH322" s="79">
        <v>-7.5840279459953308E-2</v>
      </c>
      <c r="AI322" s="79">
        <v>-6.6431544721126556E-2</v>
      </c>
      <c r="AJ322" s="79">
        <v>-5.1707740873098373E-2</v>
      </c>
      <c r="AK322" s="79">
        <v>-4.6868614852428436E-2</v>
      </c>
      <c r="AL322" s="79">
        <v>-4.9881402403116226E-2</v>
      </c>
      <c r="AM322" s="79">
        <v>-5.711090937256813E-2</v>
      </c>
      <c r="AN322" s="79">
        <v>-4.9611497670412064E-2</v>
      </c>
      <c r="AO322" s="79">
        <v>-5.739855021238327E-2</v>
      </c>
      <c r="AP322" s="79">
        <v>-7.0501796901226044E-2</v>
      </c>
      <c r="AQ322" s="79">
        <v>-6.8142928183078766E-2</v>
      </c>
      <c r="AR322" s="79">
        <v>-5.7526227086782455E-2</v>
      </c>
      <c r="AS322" s="79">
        <v>-5.9824146330356598E-2</v>
      </c>
      <c r="AT322" s="79">
        <v>-5.3884230554103851E-2</v>
      </c>
      <c r="AU322" s="79">
        <v>-5.7444248348474503E-2</v>
      </c>
      <c r="AV322" s="79">
        <v>-3.5190325230360031E-2</v>
      </c>
      <c r="AW322" s="79">
        <v>-3.600267693400383E-2</v>
      </c>
      <c r="AX322" s="79">
        <v>-3.2713502645492554E-2</v>
      </c>
      <c r="AY322" s="79">
        <v>-3.8783486932516098E-2</v>
      </c>
      <c r="AZ322" s="79">
        <v>-2.4910883978009224E-2</v>
      </c>
      <c r="BA322" s="79">
        <v>-2.3265158757567406E-2</v>
      </c>
      <c r="BB322" s="79">
        <v>-5.692170187830925E-2</v>
      </c>
      <c r="BC322" s="79">
        <v>-4.627498984336853E-2</v>
      </c>
      <c r="BD322" s="79">
        <v>-5.9109732508659363E-2</v>
      </c>
      <c r="BE322" s="79">
        <v>-6.2130622565746307E-2</v>
      </c>
      <c r="BF322" s="79">
        <v>-5.6565679609775543E-2</v>
      </c>
      <c r="BG322" s="79">
        <v>-4.8511214554309845E-2</v>
      </c>
      <c r="BH322" s="79">
        <v>-3.5025909543037415E-2</v>
      </c>
      <c r="BI322" s="79">
        <v>-3.0154012143611908E-2</v>
      </c>
      <c r="BJ322" s="79">
        <v>-3.3196736127138138E-2</v>
      </c>
      <c r="BK322" s="79">
        <v>-3.9448156952857971E-2</v>
      </c>
      <c r="BL322" s="79">
        <v>-3.352593258023262E-2</v>
      </c>
      <c r="BM322" s="79">
        <v>-4.0435582399368286E-2</v>
      </c>
      <c r="BN322" s="79">
        <v>-4.9934118986129761E-2</v>
      </c>
      <c r="BO322" s="79">
        <v>-4.8266537487506866E-2</v>
      </c>
      <c r="BP322" s="79">
        <v>-3.7050869315862656E-2</v>
      </c>
      <c r="BQ322" s="79">
        <v>-3.9322994649410248E-2</v>
      </c>
      <c r="BR322" s="79">
        <v>-3.3027257770299911E-2</v>
      </c>
      <c r="BS322" s="79">
        <v>-3.6459542810916901E-2</v>
      </c>
      <c r="BT322" s="79">
        <v>-1.408830750733614E-2</v>
      </c>
      <c r="BU322" s="79">
        <v>-1.4265180565416813E-2</v>
      </c>
      <c r="BV322" s="79">
        <v>-1.0157983750104904E-2</v>
      </c>
      <c r="BW322" s="79">
        <v>-1.6021829098463058E-2</v>
      </c>
      <c r="BX322" s="79">
        <v>-3.053345950320363E-3</v>
      </c>
      <c r="BY322" s="79">
        <v>-4.3514682911336422E-3</v>
      </c>
      <c r="BZ322" s="79">
        <v>-3.6379393190145493E-2</v>
      </c>
      <c r="CA322" s="79">
        <v>-2.6990219950675964E-2</v>
      </c>
      <c r="CB322" s="79">
        <v>-4.0334533900022507E-2</v>
      </c>
      <c r="CC322" s="79">
        <v>-4.8446696251630783E-2</v>
      </c>
      <c r="CD322" s="79">
        <v>-4.3216150254011154E-2</v>
      </c>
      <c r="CE322" s="79">
        <v>-3.6099649965763092E-2</v>
      </c>
      <c r="CF322" s="79">
        <v>-2.3472124710679054E-2</v>
      </c>
      <c r="CG322" s="79">
        <v>-1.8577530980110168E-2</v>
      </c>
      <c r="CH322" s="79">
        <v>-2.164098434150219E-2</v>
      </c>
      <c r="CI322" s="79">
        <v>-2.7214990928769112E-2</v>
      </c>
      <c r="CJ322" s="79">
        <v>-2.2385114803910255E-2</v>
      </c>
      <c r="CK322" s="79">
        <v>-2.8687085956335068E-2</v>
      </c>
      <c r="CL322" s="79">
        <v>-3.5689014941453934E-2</v>
      </c>
      <c r="CM322" s="79">
        <v>-3.4500207751989365E-2</v>
      </c>
      <c r="CN322" s="79">
        <v>-2.286970242857933E-2</v>
      </c>
      <c r="CO322" s="79">
        <v>-2.5123950093984604E-2</v>
      </c>
      <c r="CP322" s="79">
        <v>-1.8581785261631012E-2</v>
      </c>
      <c r="CQ322" s="79">
        <v>-2.192559652030468E-2</v>
      </c>
      <c r="CR322" s="79">
        <v>5.2688590949401259E-4</v>
      </c>
      <c r="CS322" s="79">
        <v>7.9014169750735164E-4</v>
      </c>
      <c r="CT322" s="79">
        <v>5.4639000445604324E-3</v>
      </c>
      <c r="CU322" s="79">
        <v>-2.5717084645293653E-4</v>
      </c>
      <c r="CV322" s="79">
        <v>1.2085117399692535E-2</v>
      </c>
      <c r="CW322" s="79">
        <v>8.7480945512652397E-3</v>
      </c>
      <c r="CX322" s="79">
        <v>-2.2151846438646317E-2</v>
      </c>
      <c r="CY322" s="79">
        <v>-1.3633645139634609E-2</v>
      </c>
      <c r="CZ322" s="79">
        <v>-2.733088843524456E-2</v>
      </c>
      <c r="DA322" s="79">
        <v>-3.476276621222496E-2</v>
      </c>
      <c r="DB322" s="79">
        <v>-2.9866622760891914E-2</v>
      </c>
      <c r="DC322" s="79">
        <v>-2.3688085377216339E-2</v>
      </c>
      <c r="DD322" s="79">
        <v>-1.1918338015675545E-2</v>
      </c>
      <c r="DE322" s="79">
        <v>-7.0010488852858543E-3</v>
      </c>
      <c r="DF322" s="79">
        <v>-1.0085235349833965E-2</v>
      </c>
      <c r="DG322" s="79">
        <v>-1.4981823973357677E-2</v>
      </c>
      <c r="DH322" s="79">
        <v>-1.124429889023304E-2</v>
      </c>
      <c r="DI322" s="79">
        <v>-1.69385876506567E-2</v>
      </c>
      <c r="DJ322" s="79">
        <v>-2.1443909034132957E-2</v>
      </c>
      <c r="DK322" s="79">
        <v>-2.0733878016471863E-2</v>
      </c>
      <c r="DL322" s="79">
        <v>-8.6885327473282814E-3</v>
      </c>
      <c r="DM322" s="79">
        <v>-1.0924912057816982E-2</v>
      </c>
      <c r="DN322" s="79">
        <v>-4.1363118216395378E-3</v>
      </c>
      <c r="DO322" s="79">
        <v>-7.3916520923376083E-3</v>
      </c>
      <c r="DP322" s="79">
        <v>1.5142080374062061E-2</v>
      </c>
      <c r="DQ322" s="79">
        <v>1.5845464542508125E-2</v>
      </c>
      <c r="DR322" s="79">
        <v>2.1085783839225769E-2</v>
      </c>
      <c r="DS322" s="79">
        <v>1.5507486648857594E-2</v>
      </c>
      <c r="DT322" s="79">
        <v>2.7223581448197365E-2</v>
      </c>
      <c r="DU322" s="79">
        <v>2.1847659721970558E-2</v>
      </c>
      <c r="DV322" s="79">
        <v>-7.924303412437439E-3</v>
      </c>
      <c r="DW322" s="79">
        <v>-2.7707160916179419E-4</v>
      </c>
      <c r="DX322" s="79">
        <v>-1.4327242970466614E-2</v>
      </c>
      <c r="DY322" s="79">
        <v>-1.5005342662334442E-2</v>
      </c>
      <c r="DZ322" s="79">
        <v>-1.0592021048069E-2</v>
      </c>
      <c r="EA322" s="79">
        <v>-5.7677561417222023E-3</v>
      </c>
      <c r="EB322" s="79">
        <v>4.7634942457079887E-3</v>
      </c>
      <c r="EC322" s="79">
        <v>9.7135528922080994E-3</v>
      </c>
      <c r="ED322" s="79">
        <v>6.5994309261441231E-3</v>
      </c>
      <c r="EE322" s="79">
        <v>2.6809242554008961E-3</v>
      </c>
      <c r="EF322" s="79">
        <v>4.8412713222205639E-3</v>
      </c>
      <c r="EG322" s="79">
        <v>2.4376304281759076E-5</v>
      </c>
      <c r="EH322" s="79">
        <v>-8.7624008301645517E-4</v>
      </c>
      <c r="EI322" s="79">
        <v>-8.5748441051691771E-4</v>
      </c>
      <c r="EJ322" s="79">
        <v>1.178682129830122E-2</v>
      </c>
      <c r="EK322" s="79">
        <v>9.5762442797422409E-3</v>
      </c>
      <c r="EL322" s="79">
        <v>1.6720656305551529E-2</v>
      </c>
      <c r="EM322" s="79">
        <v>1.3593056239187717E-2</v>
      </c>
      <c r="EN322" s="79">
        <v>3.6244098097085953E-2</v>
      </c>
      <c r="EO322" s="79">
        <v>3.7582959979772568E-2</v>
      </c>
      <c r="EP322" s="79">
        <v>4.364129900932312E-2</v>
      </c>
      <c r="EQ322" s="79">
        <v>3.8269147276878357E-2</v>
      </c>
      <c r="ER322" s="79">
        <v>4.9081116914749146E-2</v>
      </c>
      <c r="ES322" s="79">
        <v>4.0761347860097885E-2</v>
      </c>
      <c r="ET322" s="79">
        <v>1.2618009001016617E-2</v>
      </c>
      <c r="EU322" s="79">
        <v>1.9007699564099312E-2</v>
      </c>
      <c r="EV322" s="79">
        <v>4.4479570351541042E-3</v>
      </c>
      <c r="EW322" s="79">
        <v>67.715827941894531</v>
      </c>
      <c r="EX322" s="79">
        <v>67.599349975585938</v>
      </c>
      <c r="EY322" s="79">
        <v>66.44122314453125</v>
      </c>
      <c r="EZ322" s="79">
        <v>65.268287658691406</v>
      </c>
      <c r="FA322" s="79">
        <v>64.317222595214844</v>
      </c>
      <c r="FB322" s="79">
        <v>63.256610870361328</v>
      </c>
      <c r="FC322" s="79">
        <v>62.282032012939453</v>
      </c>
      <c r="FD322" s="79">
        <v>62.936775207519531</v>
      </c>
      <c r="FE322" s="79">
        <v>66.081512451171875</v>
      </c>
      <c r="FF322" s="79">
        <v>69.951957702636719</v>
      </c>
      <c r="FG322" s="79">
        <v>73.572235107421875</v>
      </c>
      <c r="FH322" s="79">
        <v>76.909652709960938</v>
      </c>
      <c r="FI322" s="79">
        <v>80.046913146972656</v>
      </c>
      <c r="FJ322" s="79">
        <v>82.6959228515625</v>
      </c>
      <c r="FK322" s="79">
        <v>84.902351379394531</v>
      </c>
      <c r="FL322" s="79">
        <v>86.25726318359375</v>
      </c>
      <c r="FM322" s="79">
        <v>86.924636840820313</v>
      </c>
      <c r="FN322" s="79">
        <v>86.347732543945313</v>
      </c>
      <c r="FO322" s="79">
        <v>84.749649047851563</v>
      </c>
      <c r="FP322" s="79">
        <v>82.421806335449219</v>
      </c>
      <c r="FQ322" s="79">
        <v>78.770423889160156</v>
      </c>
      <c r="FR322" s="79">
        <v>74.808074951171875</v>
      </c>
      <c r="FS322" s="79">
        <v>71.909080505371094</v>
      </c>
      <c r="FT322" s="79">
        <v>69.735710144042969</v>
      </c>
      <c r="FU322" s="79">
        <v>2.2605035454034805E-2</v>
      </c>
      <c r="FV322" s="79">
        <v>2.7373338118195534E-2</v>
      </c>
      <c r="FW322" s="79">
        <v>2.2023335099220276E-2</v>
      </c>
      <c r="FX322" s="79">
        <v>862.9000244140625</v>
      </c>
      <c r="FY322" s="79">
        <v>1</v>
      </c>
      <c r="FZ322" s="52"/>
      <c r="GA322" s="34"/>
    </row>
    <row r="323" spans="1:183" x14ac:dyDescent="0.25">
      <c r="A323" t="s">
        <v>186</v>
      </c>
      <c r="B323" t="s">
        <v>236</v>
      </c>
      <c r="C323" t="s">
        <v>194</v>
      </c>
      <c r="D323" t="s">
        <v>202</v>
      </c>
      <c r="E323" t="s">
        <v>207</v>
      </c>
      <c r="F323" t="s">
        <v>1</v>
      </c>
      <c r="G323" t="s">
        <v>1</v>
      </c>
      <c r="H323" s="79">
        <v>31473</v>
      </c>
      <c r="I323" s="79">
        <v>0.43994545936584473</v>
      </c>
      <c r="J323" s="79">
        <v>0.3811621367931366</v>
      </c>
      <c r="K323" s="79">
        <v>0.34651315212249756</v>
      </c>
      <c r="L323" s="79">
        <v>0.32557451725006104</v>
      </c>
      <c r="M323" s="79">
        <v>0.3199428915977478</v>
      </c>
      <c r="N323" s="79">
        <v>0.34145784378051758</v>
      </c>
      <c r="O323" s="79">
        <v>0.38864055275917053</v>
      </c>
      <c r="P323" s="79">
        <v>0.43670323491096497</v>
      </c>
      <c r="Q323" s="79">
        <v>0.4394824206829071</v>
      </c>
      <c r="R323" s="79">
        <v>0.43869426846504211</v>
      </c>
      <c r="S323" s="79">
        <v>0.43760013580322266</v>
      </c>
      <c r="T323" s="79">
        <v>0.44799485802650452</v>
      </c>
      <c r="U323" s="79">
        <v>0.46556958556175232</v>
      </c>
      <c r="V323" s="79">
        <v>0.47662344574928284</v>
      </c>
      <c r="W323" s="79">
        <v>0.48206734657287598</v>
      </c>
      <c r="X323" s="79">
        <v>0.50079423189163208</v>
      </c>
      <c r="Y323" s="79">
        <v>0.53336620330810547</v>
      </c>
      <c r="Z323" s="79">
        <v>0.58724576234817505</v>
      </c>
      <c r="AA323" s="79">
        <v>0.64647519588470459</v>
      </c>
      <c r="AB323" s="79">
        <v>0.67035561800003052</v>
      </c>
      <c r="AC323" s="79">
        <v>0.69805061817169189</v>
      </c>
      <c r="AD323" s="79">
        <v>0.71007990837097168</v>
      </c>
      <c r="AE323" s="79">
        <v>0.63704603910446167</v>
      </c>
      <c r="AF323" s="79">
        <v>0.5276525616645813</v>
      </c>
      <c r="AG323" s="79">
        <v>-5.8098282665014267E-2</v>
      </c>
      <c r="AH323" s="79">
        <v>-4.9060795456171036E-2</v>
      </c>
      <c r="AI323" s="79">
        <v>-3.7889327853918076E-2</v>
      </c>
      <c r="AJ323" s="79">
        <v>-3.9715435355901718E-2</v>
      </c>
      <c r="AK323" s="79">
        <v>-3.4009329974651337E-2</v>
      </c>
      <c r="AL323" s="79">
        <v>-2.4786742404103279E-2</v>
      </c>
      <c r="AM323" s="79">
        <v>-2.4387767538428307E-2</v>
      </c>
      <c r="AN323" s="79">
        <v>-2.0054755732417107E-2</v>
      </c>
      <c r="AO323" s="79">
        <v>-1.8414074555039406E-2</v>
      </c>
      <c r="AP323" s="79">
        <v>-1.1417897418141365E-2</v>
      </c>
      <c r="AQ323" s="79">
        <v>-1.2099467217922211E-2</v>
      </c>
      <c r="AR323" s="79">
        <v>-9.1390646994113922E-3</v>
      </c>
      <c r="AS323" s="79">
        <v>-7.8934133052825928E-3</v>
      </c>
      <c r="AT323" s="79">
        <v>-8.8890567421913147E-3</v>
      </c>
      <c r="AU323" s="79">
        <v>-1.4943543821573257E-2</v>
      </c>
      <c r="AV323" s="79">
        <v>-7.0221442729234695E-3</v>
      </c>
      <c r="AW323" s="79">
        <v>-2.6883508544415236E-3</v>
      </c>
      <c r="AX323" s="79">
        <v>-6.2244613654911518E-3</v>
      </c>
      <c r="AY323" s="79">
        <v>-1.0304566472768784E-2</v>
      </c>
      <c r="AZ323" s="79">
        <v>-1.7171766376122832E-4</v>
      </c>
      <c r="BA323" s="79">
        <v>-2.1960599347949028E-2</v>
      </c>
      <c r="BB323" s="79">
        <v>-4.1894234716892242E-2</v>
      </c>
      <c r="BC323" s="79">
        <v>-4.6986006200313568E-2</v>
      </c>
      <c r="BD323" s="79">
        <v>-5.9744957834482193E-2</v>
      </c>
      <c r="BE323" s="79">
        <v>-5.1935013383626938E-2</v>
      </c>
      <c r="BF323" s="79">
        <v>-4.3570477515459061E-2</v>
      </c>
      <c r="BG323" s="79">
        <v>-3.2926823943853378E-2</v>
      </c>
      <c r="BH323" s="79">
        <v>-3.4512143582105637E-2</v>
      </c>
      <c r="BI323" s="79">
        <v>-2.8942069038748741E-2</v>
      </c>
      <c r="BJ323" s="79">
        <v>-2.02491395175457E-2</v>
      </c>
      <c r="BK323" s="79">
        <v>-1.9648941233754158E-2</v>
      </c>
      <c r="BL323" s="79">
        <v>-1.4768260531127453E-2</v>
      </c>
      <c r="BM323" s="79">
        <v>-1.29359420388937E-2</v>
      </c>
      <c r="BN323" s="79">
        <v>-5.7617081329226494E-3</v>
      </c>
      <c r="BO323" s="79">
        <v>-6.2014278955757618E-3</v>
      </c>
      <c r="BP323" s="79">
        <v>-2.9837379697710276E-3</v>
      </c>
      <c r="BQ323" s="79">
        <v>-1.6505507519468665E-3</v>
      </c>
      <c r="BR323" s="79">
        <v>-2.4394441861659288E-3</v>
      </c>
      <c r="BS323" s="79">
        <v>-8.2477182149887085E-3</v>
      </c>
      <c r="BT323" s="79">
        <v>8.6348176409956068E-5</v>
      </c>
      <c r="BU323" s="79">
        <v>4.7592837363481522E-3</v>
      </c>
      <c r="BV323" s="79">
        <v>1.3539104256778955E-3</v>
      </c>
      <c r="BW323" s="79">
        <v>-2.3149570915848017E-3</v>
      </c>
      <c r="BX323" s="79">
        <v>7.4034226126968861E-3</v>
      </c>
      <c r="BY323" s="79">
        <v>-1.3646281324326992E-2</v>
      </c>
      <c r="BZ323" s="79">
        <v>-3.370082750916481E-2</v>
      </c>
      <c r="CA323" s="79">
        <v>-3.9820253849029541E-2</v>
      </c>
      <c r="CB323" s="79">
        <v>-5.2572198212146759E-2</v>
      </c>
      <c r="CC323" s="79">
        <v>-4.7666352242231369E-2</v>
      </c>
      <c r="CD323" s="79">
        <v>-3.9767906069755554E-2</v>
      </c>
      <c r="CE323" s="79">
        <v>-2.9489809647202492E-2</v>
      </c>
      <c r="CF323" s="79">
        <v>-3.0908362939953804E-2</v>
      </c>
      <c r="CG323" s="79">
        <v>-2.543250285089016E-2</v>
      </c>
      <c r="CH323" s="79">
        <v>-1.7106408253312111E-2</v>
      </c>
      <c r="CI323" s="79">
        <v>-1.636684313416481E-2</v>
      </c>
      <c r="CJ323" s="79">
        <v>-1.1106851510703564E-2</v>
      </c>
      <c r="CK323" s="79">
        <v>-9.1418046504259109E-3</v>
      </c>
      <c r="CL323" s="79">
        <v>-1.8442488508298993E-3</v>
      </c>
      <c r="CM323" s="79">
        <v>-2.1164640784263611E-3</v>
      </c>
      <c r="CN323" s="79">
        <v>1.279422314837575E-3</v>
      </c>
      <c r="CO323" s="79">
        <v>2.6732375845313072E-3</v>
      </c>
      <c r="CP323" s="79">
        <v>2.0275374408811331E-3</v>
      </c>
      <c r="CQ323" s="79">
        <v>-3.6102104932069778E-3</v>
      </c>
      <c r="CR323" s="79">
        <v>5.0096688792109489E-3</v>
      </c>
      <c r="CS323" s="79">
        <v>9.9174929782748222E-3</v>
      </c>
      <c r="CT323" s="79">
        <v>6.6026672720909119E-3</v>
      </c>
      <c r="CU323" s="79">
        <v>3.218622412532568E-3</v>
      </c>
      <c r="CV323" s="79">
        <v>1.2649941258132458E-2</v>
      </c>
      <c r="CW323" s="79">
        <v>-7.8878104686737061E-3</v>
      </c>
      <c r="CX323" s="79">
        <v>-2.8026100248098373E-2</v>
      </c>
      <c r="CY323" s="79">
        <v>-3.4857276827096939E-2</v>
      </c>
      <c r="CZ323" s="79">
        <v>-4.7604367136955261E-2</v>
      </c>
      <c r="DA323" s="79">
        <v>-4.33976911008358E-2</v>
      </c>
      <c r="DB323" s="79">
        <v>-3.5965330898761749E-2</v>
      </c>
      <c r="DC323" s="79">
        <v>-2.6052793487906456E-2</v>
      </c>
      <c r="DD323" s="79">
        <v>-2.7304582297801971E-2</v>
      </c>
      <c r="DE323" s="79">
        <v>-2.1922936663031578E-2</v>
      </c>
      <c r="DF323" s="79">
        <v>-1.3963677920401096E-2</v>
      </c>
      <c r="DG323" s="79">
        <v>-1.3084745965898037E-2</v>
      </c>
      <c r="DH323" s="79">
        <v>-7.4454410932958126E-3</v>
      </c>
      <c r="DI323" s="79">
        <v>-5.3476649336516857E-3</v>
      </c>
      <c r="DJ323" s="79">
        <v>2.0732104312628508E-3</v>
      </c>
      <c r="DK323" s="79">
        <v>1.9684999715536833E-3</v>
      </c>
      <c r="DL323" s="79">
        <v>5.5425823666155338E-3</v>
      </c>
      <c r="DM323" s="79">
        <v>6.9970255717635155E-3</v>
      </c>
      <c r="DN323" s="79">
        <v>6.4945193007588387E-3</v>
      </c>
      <c r="DO323" s="79">
        <v>1.0272973449900746E-3</v>
      </c>
      <c r="DP323" s="79">
        <v>9.9329892545938492E-3</v>
      </c>
      <c r="DQ323" s="79">
        <v>1.5075701288878918E-2</v>
      </c>
      <c r="DR323" s="79">
        <v>1.1851424351334572E-2</v>
      </c>
      <c r="DS323" s="79">
        <v>8.752201683819294E-3</v>
      </c>
      <c r="DT323" s="79">
        <v>1.7896460369229317E-2</v>
      </c>
      <c r="DU323" s="79">
        <v>-2.1293393801897764E-3</v>
      </c>
      <c r="DV323" s="79">
        <v>-2.2351372987031937E-2</v>
      </c>
      <c r="DW323" s="79">
        <v>-2.9894299805164337E-2</v>
      </c>
      <c r="DX323" s="79">
        <v>-4.2636536061763763E-2</v>
      </c>
      <c r="DY323" s="79">
        <v>-3.723442554473877E-2</v>
      </c>
      <c r="DZ323" s="79">
        <v>-3.0475014820694923E-2</v>
      </c>
      <c r="EA323" s="79">
        <v>-2.1090291440486908E-2</v>
      </c>
      <c r="EB323" s="79">
        <v>-2.2101294249296188E-2</v>
      </c>
      <c r="EC323" s="79">
        <v>-1.6855677589774132E-2</v>
      </c>
      <c r="ED323" s="79">
        <v>-9.4260731711983681E-3</v>
      </c>
      <c r="EE323" s="79">
        <v>-8.3459177985787392E-3</v>
      </c>
      <c r="EF323" s="79">
        <v>-2.1589472889900208E-3</v>
      </c>
      <c r="EG323" s="79">
        <v>1.3046868843957782E-4</v>
      </c>
      <c r="EH323" s="79">
        <v>7.7293999493122101E-3</v>
      </c>
      <c r="EI323" s="79">
        <v>7.8665390610694885E-3</v>
      </c>
      <c r="EJ323" s="79">
        <v>1.1697908863425255E-2</v>
      </c>
      <c r="EK323" s="79">
        <v>1.3239889405667782E-2</v>
      </c>
      <c r="EL323" s="79">
        <v>1.2944131158292294E-2</v>
      </c>
      <c r="EM323" s="79">
        <v>7.7231223694980145E-3</v>
      </c>
      <c r="EN323" s="79">
        <v>1.7041482031345367E-2</v>
      </c>
      <c r="EO323" s="79">
        <v>2.2523336112499237E-2</v>
      </c>
      <c r="EP323" s="79">
        <v>1.9429795444011688E-2</v>
      </c>
      <c r="EQ323" s="79">
        <v>1.6741812229156494E-2</v>
      </c>
      <c r="ER323" s="79">
        <v>2.5471601635217667E-2</v>
      </c>
      <c r="ES323" s="79">
        <v>6.1849779449403286E-3</v>
      </c>
      <c r="ET323" s="79">
        <v>-1.415796484798193E-2</v>
      </c>
      <c r="EU323" s="79">
        <v>-2.2728549316525459E-2</v>
      </c>
      <c r="EV323" s="79">
        <v>-3.5463776439428329E-2</v>
      </c>
      <c r="EW323" s="79">
        <v>65.080177307128906</v>
      </c>
      <c r="EX323" s="79">
        <v>65.332588195800781</v>
      </c>
      <c r="EY323" s="79">
        <v>64.376411437988281</v>
      </c>
      <c r="EZ323" s="79">
        <v>63.473033905029297</v>
      </c>
      <c r="FA323" s="79">
        <v>62.802036285400391</v>
      </c>
      <c r="FB323" s="79">
        <v>61.985755920410156</v>
      </c>
      <c r="FC323" s="79">
        <v>61.206016540527344</v>
      </c>
      <c r="FD323" s="79">
        <v>61.703372955322266</v>
      </c>
      <c r="FE323" s="79">
        <v>64.399559020996094</v>
      </c>
      <c r="FF323" s="79">
        <v>67.872398376464844</v>
      </c>
      <c r="FG323" s="79">
        <v>71.210205078125</v>
      </c>
      <c r="FH323" s="79">
        <v>74.495758056640625</v>
      </c>
      <c r="FI323" s="79">
        <v>77.494384765625</v>
      </c>
      <c r="FJ323" s="79">
        <v>80.086921691894531</v>
      </c>
      <c r="FK323" s="79">
        <v>82.096900939941406</v>
      </c>
      <c r="FL323" s="79">
        <v>83.263801574707031</v>
      </c>
      <c r="FM323" s="79">
        <v>83.624259948730469</v>
      </c>
      <c r="FN323" s="79">
        <v>82.893440246582031</v>
      </c>
      <c r="FO323" s="79">
        <v>81.085769653320313</v>
      </c>
      <c r="FP323" s="79">
        <v>78.354080200195313</v>
      </c>
      <c r="FQ323" s="79">
        <v>74.735122680664063</v>
      </c>
      <c r="FR323" s="79">
        <v>70.945693969726563</v>
      </c>
      <c r="FS323" s="79">
        <v>68.464340209960938</v>
      </c>
      <c r="FT323" s="79">
        <v>66.851600646972656</v>
      </c>
      <c r="FU323" s="79">
        <v>6.1585190705955029E-3</v>
      </c>
      <c r="FV323" s="79">
        <v>8.9112408459186554E-3</v>
      </c>
      <c r="FW323" s="79">
        <v>5.8213113807141781E-3</v>
      </c>
      <c r="FX323" s="79">
        <v>4245.7998046875</v>
      </c>
      <c r="FY323" s="79">
        <v>1</v>
      </c>
      <c r="FZ323" s="52"/>
      <c r="GA323" s="34"/>
    </row>
    <row r="324" spans="1:183" x14ac:dyDescent="0.25">
      <c r="A324" t="s">
        <v>186</v>
      </c>
      <c r="B324" t="s">
        <v>236</v>
      </c>
      <c r="C324" t="s">
        <v>194</v>
      </c>
      <c r="D324" t="s">
        <v>202</v>
      </c>
      <c r="E324" t="s">
        <v>207</v>
      </c>
      <c r="F324" t="s">
        <v>178</v>
      </c>
      <c r="G324" t="s">
        <v>1</v>
      </c>
      <c r="H324" s="79">
        <v>22902</v>
      </c>
      <c r="I324" s="79">
        <v>0.37747028470039368</v>
      </c>
      <c r="J324" s="79">
        <v>0.32422810792922974</v>
      </c>
      <c r="K324" s="79">
        <v>0.2947615385055542</v>
      </c>
      <c r="L324" s="79">
        <v>0.27748978137969971</v>
      </c>
      <c r="M324" s="79">
        <v>0.27371951937675476</v>
      </c>
      <c r="N324" s="79">
        <v>0.2864520251750946</v>
      </c>
      <c r="O324" s="79">
        <v>0.32808849215507507</v>
      </c>
      <c r="P324" s="79">
        <v>0.37527403235435486</v>
      </c>
      <c r="Q324" s="79">
        <v>0.37864911556243896</v>
      </c>
      <c r="R324" s="79">
        <v>0.37065801024436951</v>
      </c>
      <c r="S324" s="79">
        <v>0.36040586233139038</v>
      </c>
      <c r="T324" s="79">
        <v>0.36570101976394653</v>
      </c>
      <c r="U324" s="79">
        <v>0.37931019067764282</v>
      </c>
      <c r="V324" s="79">
        <v>0.38128271698951721</v>
      </c>
      <c r="W324" s="79">
        <v>0.38080132007598877</v>
      </c>
      <c r="X324" s="79">
        <v>0.38945367932319641</v>
      </c>
      <c r="Y324" s="79">
        <v>0.41449359059333801</v>
      </c>
      <c r="Z324" s="79">
        <v>0.46454370021820068</v>
      </c>
      <c r="AA324" s="79">
        <v>0.52044743299484253</v>
      </c>
      <c r="AB324" s="79">
        <v>0.55125361680984497</v>
      </c>
      <c r="AC324" s="79">
        <v>0.58170497417449951</v>
      </c>
      <c r="AD324" s="79">
        <v>0.60343217849731445</v>
      </c>
      <c r="AE324" s="79">
        <v>0.54323124885559082</v>
      </c>
      <c r="AF324" s="79">
        <v>0.45086544752120972</v>
      </c>
      <c r="AG324" s="79">
        <v>-5.3442526608705521E-2</v>
      </c>
      <c r="AH324" s="79">
        <v>-4.6363644301891327E-2</v>
      </c>
      <c r="AI324" s="79">
        <v>-3.6056406795978546E-2</v>
      </c>
      <c r="AJ324" s="79">
        <v>-3.2206609845161438E-2</v>
      </c>
      <c r="AK324" s="79">
        <v>-2.4399662390351295E-2</v>
      </c>
      <c r="AL324" s="79">
        <v>-1.6438039019703865E-2</v>
      </c>
      <c r="AM324" s="79">
        <v>-9.676746092736721E-3</v>
      </c>
      <c r="AN324" s="79">
        <v>-1.4504429884254932E-2</v>
      </c>
      <c r="AO324" s="79">
        <v>-1.4105428010225296E-2</v>
      </c>
      <c r="AP324" s="79">
        <v>-6.2732230871915817E-3</v>
      </c>
      <c r="AQ324" s="79">
        <v>-1.1705479584634304E-2</v>
      </c>
      <c r="AR324" s="79">
        <v>-9.861956350505352E-3</v>
      </c>
      <c r="AS324" s="79">
        <v>-6.688650231808424E-3</v>
      </c>
      <c r="AT324" s="79">
        <v>-8.0240583047270775E-3</v>
      </c>
      <c r="AU324" s="79">
        <v>-7.4033066630363464E-3</v>
      </c>
      <c r="AV324" s="79">
        <v>-6.7818386014550924E-4</v>
      </c>
      <c r="AW324" s="79">
        <v>2.7430134359747171E-3</v>
      </c>
      <c r="AX324" s="79">
        <v>5.1952525973320007E-3</v>
      </c>
      <c r="AY324" s="79">
        <v>2.7531282976269722E-3</v>
      </c>
      <c r="AZ324" s="79">
        <v>5.1025645807385445E-3</v>
      </c>
      <c r="BA324" s="79">
        <v>-1.6640672460198402E-2</v>
      </c>
      <c r="BB324" s="79">
        <v>-3.6383137106895447E-2</v>
      </c>
      <c r="BC324" s="79">
        <v>-4.9622997641563416E-2</v>
      </c>
      <c r="BD324" s="79">
        <v>-5.7235769927501678E-2</v>
      </c>
      <c r="BE324" s="79">
        <v>-4.8375081270933151E-2</v>
      </c>
      <c r="BF324" s="79">
        <v>-4.1843105107545853E-2</v>
      </c>
      <c r="BG324" s="79">
        <v>-3.217577189207077E-2</v>
      </c>
      <c r="BH324" s="79">
        <v>-2.8459450230002403E-2</v>
      </c>
      <c r="BI324" s="79">
        <v>-2.0834647119045258E-2</v>
      </c>
      <c r="BJ324" s="79">
        <v>-1.3401865027844906E-2</v>
      </c>
      <c r="BK324" s="79">
        <v>-6.4915129914879799E-3</v>
      </c>
      <c r="BL324" s="79">
        <v>-1.1095081456005573E-2</v>
      </c>
      <c r="BM324" s="79">
        <v>-1.0558482259511948E-2</v>
      </c>
      <c r="BN324" s="79">
        <v>-2.8682034462690353E-3</v>
      </c>
      <c r="BO324" s="79">
        <v>-8.1380940973758698E-3</v>
      </c>
      <c r="BP324" s="79">
        <v>-6.2446477822959423E-3</v>
      </c>
      <c r="BQ324" s="79">
        <v>-3.1092709396034479E-3</v>
      </c>
      <c r="BR324" s="79">
        <v>-4.3935896828770638E-3</v>
      </c>
      <c r="BS324" s="79">
        <v>-3.6564359907060862E-3</v>
      </c>
      <c r="BT324" s="79">
        <v>3.2557290978729725E-3</v>
      </c>
      <c r="BU324" s="79">
        <v>6.8969493731856346E-3</v>
      </c>
      <c r="BV324" s="79">
        <v>9.7076361998915672E-3</v>
      </c>
      <c r="BW324" s="79">
        <v>7.5566633604466915E-3</v>
      </c>
      <c r="BX324" s="79">
        <v>9.8689263686537743E-3</v>
      </c>
      <c r="BY324" s="79">
        <v>-1.1596417985856533E-2</v>
      </c>
      <c r="BZ324" s="79">
        <v>-3.0966674908995628E-2</v>
      </c>
      <c r="CA324" s="79">
        <v>-4.4117674231529236E-2</v>
      </c>
      <c r="CB324" s="79">
        <v>-5.1519650965929031E-2</v>
      </c>
      <c r="CC324" s="79">
        <v>-4.4865380972623825E-2</v>
      </c>
      <c r="CD324" s="79">
        <v>-3.8712199777364731E-2</v>
      </c>
      <c r="CE324" s="79">
        <v>-2.9488055035471916E-2</v>
      </c>
      <c r="CF324" s="79">
        <v>-2.5864182040095329E-2</v>
      </c>
      <c r="CG324" s="79">
        <v>-1.8365528434514999E-2</v>
      </c>
      <c r="CH324" s="79">
        <v>-1.1299018748104572E-2</v>
      </c>
      <c r="CI324" s="79">
        <v>-4.2854305356740952E-3</v>
      </c>
      <c r="CJ324" s="79">
        <v>-8.733777329325676E-3</v>
      </c>
      <c r="CK324" s="79">
        <v>-8.1018777564167976E-3</v>
      </c>
      <c r="CL324" s="79">
        <v>-5.0989747978746891E-4</v>
      </c>
      <c r="CM324" s="79">
        <v>-5.6673330254852772E-3</v>
      </c>
      <c r="CN324" s="79">
        <v>-3.7393099628388882E-3</v>
      </c>
      <c r="CO324" s="79">
        <v>-6.3020398374646902E-4</v>
      </c>
      <c r="CP324" s="79">
        <v>-1.8791386391967535E-3</v>
      </c>
      <c r="CQ324" s="79">
        <v>-1.0613643098622561E-3</v>
      </c>
      <c r="CR324" s="79">
        <v>5.9803449548780918E-3</v>
      </c>
      <c r="CS324" s="79">
        <v>9.7739528864622116E-3</v>
      </c>
      <c r="CT324" s="79">
        <v>1.2832900509238243E-2</v>
      </c>
      <c r="CU324" s="79">
        <v>1.0883576236665249E-2</v>
      </c>
      <c r="CV324" s="79">
        <v>1.3170092366635799E-2</v>
      </c>
      <c r="CW324" s="79">
        <v>-8.1027830019593239E-3</v>
      </c>
      <c r="CX324" s="79">
        <v>-2.7215246111154556E-2</v>
      </c>
      <c r="CY324" s="79">
        <v>-4.0304705500602722E-2</v>
      </c>
      <c r="CZ324" s="79">
        <v>-4.75606769323349E-2</v>
      </c>
      <c r="DA324" s="79">
        <v>-4.1355680674314499E-2</v>
      </c>
      <c r="DB324" s="79">
        <v>-3.5581286996603012E-2</v>
      </c>
      <c r="DC324" s="79">
        <v>-2.6800340041518211E-2</v>
      </c>
      <c r="DD324" s="79">
        <v>-2.3268911987543106E-2</v>
      </c>
      <c r="DE324" s="79">
        <v>-1.5896407887339592E-2</v>
      </c>
      <c r="DF324" s="79">
        <v>-9.1961715370416641E-3</v>
      </c>
      <c r="DG324" s="79">
        <v>-2.0793476141989231E-3</v>
      </c>
      <c r="DH324" s="79">
        <v>-6.3724727369844913E-3</v>
      </c>
      <c r="DI324" s="79">
        <v>-5.6452732533216476E-3</v>
      </c>
      <c r="DJ324" s="79">
        <v>1.8484086031094193E-3</v>
      </c>
      <c r="DK324" s="79">
        <v>-3.1965719535946846E-3</v>
      </c>
      <c r="DL324" s="79">
        <v>-1.233972143381834E-3</v>
      </c>
      <c r="DM324" s="79">
        <v>1.848862855695188E-3</v>
      </c>
      <c r="DN324" s="79">
        <v>6.3531246269121766E-4</v>
      </c>
      <c r="DO324" s="79">
        <v>1.5337072545662522E-3</v>
      </c>
      <c r="DP324" s="79">
        <v>8.7049612775444984E-3</v>
      </c>
      <c r="DQ324" s="79">
        <v>1.2650955468416214E-2</v>
      </c>
      <c r="DR324" s="79">
        <v>1.5958163887262344E-2</v>
      </c>
      <c r="DS324" s="79">
        <v>1.4210489578545094E-2</v>
      </c>
      <c r="DT324" s="79">
        <v>1.6471259295940399E-2</v>
      </c>
      <c r="DU324" s="79">
        <v>-4.609148483723402E-3</v>
      </c>
      <c r="DV324" s="79">
        <v>-2.3463817313313484E-2</v>
      </c>
      <c r="DW324" s="79">
        <v>-3.6491736769676208E-2</v>
      </c>
      <c r="DX324" s="79">
        <v>-4.3601702898740768E-2</v>
      </c>
      <c r="DY324" s="79">
        <v>-3.628823533654213E-2</v>
      </c>
      <c r="DZ324" s="79">
        <v>-3.1060753390192986E-2</v>
      </c>
      <c r="EA324" s="79">
        <v>-2.2919703274965286E-2</v>
      </c>
      <c r="EB324" s="79">
        <v>-1.9521752372384071E-2</v>
      </c>
      <c r="EC324" s="79">
        <v>-1.2331394478678703E-2</v>
      </c>
      <c r="ED324" s="79">
        <v>-6.1599956825375557E-3</v>
      </c>
      <c r="EE324" s="79">
        <v>1.105885487049818E-3</v>
      </c>
      <c r="EF324" s="79">
        <v>-2.9631250072270632E-3</v>
      </c>
      <c r="EG324" s="79">
        <v>-2.0983275026082993E-3</v>
      </c>
      <c r="EH324" s="79">
        <v>5.2534276619553566E-3</v>
      </c>
      <c r="EI324" s="79">
        <v>3.7081431946717203E-4</v>
      </c>
      <c r="EJ324" s="79">
        <v>2.3833373561501503E-3</v>
      </c>
      <c r="EK324" s="79">
        <v>5.4282420314848423E-3</v>
      </c>
      <c r="EL324" s="79">
        <v>4.2657800950109959E-3</v>
      </c>
      <c r="EM324" s="79">
        <v>5.2805785089731216E-3</v>
      </c>
      <c r="EN324" s="79">
        <v>1.2638874351978302E-2</v>
      </c>
      <c r="EO324" s="79">
        <v>1.680489256978035E-2</v>
      </c>
      <c r="EP324" s="79">
        <v>2.0470548421144485E-2</v>
      </c>
      <c r="EQ324" s="79">
        <v>1.90140251070261E-2</v>
      </c>
      <c r="ER324" s="79">
        <v>2.1237621083855629E-2</v>
      </c>
      <c r="ES324" s="79">
        <v>4.3510508839972317E-4</v>
      </c>
      <c r="ET324" s="79">
        <v>-1.8047353252768517E-2</v>
      </c>
      <c r="EU324" s="79">
        <v>-3.0986415222287178E-2</v>
      </c>
      <c r="EV324" s="79">
        <v>-3.7885576486587524E-2</v>
      </c>
      <c r="EW324" s="79">
        <v>62.640083312988281</v>
      </c>
      <c r="EX324" s="79">
        <v>63.186775207519531</v>
      </c>
      <c r="EY324" s="79">
        <v>62.466732025146484</v>
      </c>
      <c r="EZ324" s="79">
        <v>61.722175598144531</v>
      </c>
      <c r="FA324" s="79">
        <v>61.313774108886719</v>
      </c>
      <c r="FB324" s="79">
        <v>60.800445556640625</v>
      </c>
      <c r="FC324" s="79">
        <v>60.305164337158203</v>
      </c>
      <c r="FD324" s="79">
        <v>60.829021453857422</v>
      </c>
      <c r="FE324" s="79">
        <v>63.133609771728516</v>
      </c>
      <c r="FF324" s="79">
        <v>66.235382080078125</v>
      </c>
      <c r="FG324" s="79">
        <v>69.195526123046875</v>
      </c>
      <c r="FH324" s="79">
        <v>72.110557556152344</v>
      </c>
      <c r="FI324" s="79">
        <v>74.803703308105469</v>
      </c>
      <c r="FJ324" s="79">
        <v>77.029296875</v>
      </c>
      <c r="FK324" s="79">
        <v>78.696983337402344</v>
      </c>
      <c r="FL324" s="79">
        <v>79.480690002441406</v>
      </c>
      <c r="FM324" s="79">
        <v>79.476234436035156</v>
      </c>
      <c r="FN324" s="79">
        <v>78.314361572265625</v>
      </c>
      <c r="FO324" s="79">
        <v>76.09307861328125</v>
      </c>
      <c r="FP324" s="79">
        <v>73.53387451171875</v>
      </c>
      <c r="FQ324" s="79">
        <v>70.303329467773438</v>
      </c>
      <c r="FR324" s="79">
        <v>67.190277099609375</v>
      </c>
      <c r="FS324" s="79">
        <v>65.273284912109375</v>
      </c>
      <c r="FT324" s="79">
        <v>64.006332397460938</v>
      </c>
      <c r="FU324" s="79">
        <v>3.5796945448964834E-3</v>
      </c>
      <c r="FV324" s="79">
        <v>5.0998139195144176E-3</v>
      </c>
      <c r="FW324" s="79">
        <v>3.5501210950314999E-3</v>
      </c>
      <c r="FX324" s="79">
        <v>3395.300048828125</v>
      </c>
      <c r="FY324" s="79">
        <v>1</v>
      </c>
      <c r="FZ324" s="52"/>
      <c r="GA324" s="34"/>
    </row>
    <row r="325" spans="1:183" x14ac:dyDescent="0.25">
      <c r="A325" t="s">
        <v>186</v>
      </c>
      <c r="B325" t="s">
        <v>236</v>
      </c>
      <c r="C325" t="s">
        <v>194</v>
      </c>
      <c r="D325" t="s">
        <v>202</v>
      </c>
      <c r="E325" t="s">
        <v>207</v>
      </c>
      <c r="F325" t="s">
        <v>179</v>
      </c>
      <c r="G325" t="s">
        <v>1</v>
      </c>
      <c r="H325" s="79">
        <v>1007</v>
      </c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  <c r="BF325" s="79"/>
      <c r="BG325" s="79"/>
      <c r="BH325" s="79"/>
      <c r="BI325" s="79"/>
      <c r="BJ325" s="79"/>
      <c r="BK325" s="79"/>
      <c r="BL325" s="79"/>
      <c r="BM325" s="79"/>
      <c r="BN325" s="79"/>
      <c r="BO325" s="79"/>
      <c r="BP325" s="79"/>
      <c r="BQ325" s="79"/>
      <c r="BR325" s="79"/>
      <c r="BS325" s="79"/>
      <c r="BT325" s="79"/>
      <c r="BU325" s="79"/>
      <c r="BV325" s="79"/>
      <c r="BW325" s="79"/>
      <c r="BX325" s="79"/>
      <c r="BY325" s="79"/>
      <c r="BZ325" s="79"/>
      <c r="CA325" s="79"/>
      <c r="CB325" s="79"/>
      <c r="CC325" s="79"/>
      <c r="CD325" s="79"/>
      <c r="CE325" s="79"/>
      <c r="CF325" s="79"/>
      <c r="CG325" s="79"/>
      <c r="CH325" s="79"/>
      <c r="CI325" s="79"/>
      <c r="CJ325" s="79"/>
      <c r="CK325" s="79"/>
      <c r="CL325" s="79"/>
      <c r="CM325" s="79"/>
      <c r="CN325" s="79"/>
      <c r="CO325" s="79"/>
      <c r="CP325" s="79"/>
      <c r="CQ325" s="79"/>
      <c r="CR325" s="79"/>
      <c r="CS325" s="79"/>
      <c r="CT325" s="79"/>
      <c r="CU325" s="79"/>
      <c r="CV325" s="79"/>
      <c r="CW325" s="79"/>
      <c r="CX325" s="79"/>
      <c r="CY325" s="79"/>
      <c r="CZ325" s="79"/>
      <c r="DA325" s="79"/>
      <c r="DB325" s="79"/>
      <c r="DC325" s="79"/>
      <c r="DD325" s="79"/>
      <c r="DE325" s="79"/>
      <c r="DF325" s="79"/>
      <c r="DG325" s="79"/>
      <c r="DH325" s="79"/>
      <c r="DI325" s="79"/>
      <c r="DJ325" s="79"/>
      <c r="DK325" s="79"/>
      <c r="DL325" s="79"/>
      <c r="DM325" s="79"/>
      <c r="DN325" s="79"/>
      <c r="DO325" s="79"/>
      <c r="DP325" s="79"/>
      <c r="DQ325" s="79"/>
      <c r="DR325" s="79"/>
      <c r="DS325" s="79"/>
      <c r="DT325" s="79"/>
      <c r="DU325" s="79"/>
      <c r="DV325" s="79"/>
      <c r="DW325" s="79"/>
      <c r="DX325" s="79"/>
      <c r="DY325" s="79"/>
      <c r="DZ325" s="79"/>
      <c r="EA325" s="79"/>
      <c r="EB325" s="79"/>
      <c r="EC325" s="79"/>
      <c r="ED325" s="79"/>
      <c r="EE325" s="79"/>
      <c r="EF325" s="79"/>
      <c r="EG325" s="79"/>
      <c r="EH325" s="79"/>
      <c r="EI325" s="79"/>
      <c r="EJ325" s="79"/>
      <c r="EK325" s="79"/>
      <c r="EL325" s="79"/>
      <c r="EM325" s="79"/>
      <c r="EN325" s="79"/>
      <c r="EO325" s="79"/>
      <c r="EP325" s="79"/>
      <c r="EQ325" s="79"/>
      <c r="ER325" s="79"/>
      <c r="ES325" s="79"/>
      <c r="ET325" s="79"/>
      <c r="EU325" s="79"/>
      <c r="EV325" s="79"/>
      <c r="EW325" s="79"/>
      <c r="EX325" s="79"/>
      <c r="EY325" s="79"/>
      <c r="EZ325" s="79"/>
      <c r="FA325" s="79"/>
      <c r="FB325" s="79"/>
      <c r="FC325" s="79"/>
      <c r="FD325" s="79"/>
      <c r="FE325" s="79"/>
      <c r="FF325" s="79"/>
      <c r="FG325" s="79"/>
      <c r="FH325" s="79"/>
      <c r="FI325" s="79"/>
      <c r="FJ325" s="79"/>
      <c r="FK325" s="79"/>
      <c r="FL325" s="79"/>
      <c r="FM325" s="79"/>
      <c r="FN325" s="79"/>
      <c r="FO325" s="79"/>
      <c r="FP325" s="79"/>
      <c r="FQ325" s="79"/>
      <c r="FR325" s="79"/>
      <c r="FS325" s="79"/>
      <c r="FT325" s="79"/>
      <c r="FU325" s="79"/>
      <c r="FV325" s="79"/>
      <c r="FW325" s="79"/>
      <c r="FX325" s="79">
        <v>49.299999237060547</v>
      </c>
      <c r="FY325" s="79">
        <v>0</v>
      </c>
      <c r="FZ325" s="52"/>
      <c r="GA325" s="34"/>
    </row>
    <row r="326" spans="1:183" x14ac:dyDescent="0.25">
      <c r="A326" t="s">
        <v>186</v>
      </c>
      <c r="B326" t="s">
        <v>236</v>
      </c>
      <c r="C326" t="s">
        <v>194</v>
      </c>
      <c r="D326" t="s">
        <v>202</v>
      </c>
      <c r="E326" t="s">
        <v>207</v>
      </c>
      <c r="F326" t="s">
        <v>180</v>
      </c>
      <c r="G326" t="s">
        <v>1</v>
      </c>
      <c r="H326" s="79">
        <v>534</v>
      </c>
      <c r="I326" s="79">
        <v>0.3867698609828949</v>
      </c>
      <c r="J326" s="79">
        <v>0.32668372988700867</v>
      </c>
      <c r="K326" s="79">
        <v>0.29324355721473694</v>
      </c>
      <c r="L326" s="79">
        <v>0.27729359269142151</v>
      </c>
      <c r="M326" s="79">
        <v>0.28749248385429382</v>
      </c>
      <c r="N326" s="79">
        <v>0.31905737519264221</v>
      </c>
      <c r="O326" s="79">
        <v>0.37693309783935547</v>
      </c>
      <c r="P326" s="79">
        <v>0.47285208106040955</v>
      </c>
      <c r="Q326" s="79">
        <v>0.4381541907787323</v>
      </c>
      <c r="R326" s="79">
        <v>0.44141125679016113</v>
      </c>
      <c r="S326" s="79">
        <v>0.43659964203834534</v>
      </c>
      <c r="T326" s="79">
        <v>0.41926243901252747</v>
      </c>
      <c r="U326" s="79">
        <v>0.41025030612945557</v>
      </c>
      <c r="V326" s="79">
        <v>0.42004922032356262</v>
      </c>
      <c r="W326" s="79">
        <v>0.39514902234077454</v>
      </c>
      <c r="X326" s="79">
        <v>0.42723017930984497</v>
      </c>
      <c r="Y326" s="79">
        <v>0.4812389612197876</v>
      </c>
      <c r="Z326" s="79">
        <v>0.48178061842918396</v>
      </c>
      <c r="AA326" s="79">
        <v>0.53717696666717529</v>
      </c>
      <c r="AB326" s="79">
        <v>0.61966139078140259</v>
      </c>
      <c r="AC326" s="79">
        <v>0.59383654594421387</v>
      </c>
      <c r="AD326" s="79">
        <v>0.6176266074180603</v>
      </c>
      <c r="AE326" s="79">
        <v>0.53847599029541016</v>
      </c>
      <c r="AF326" s="79">
        <v>0.45674112439155579</v>
      </c>
      <c r="AG326" s="79">
        <v>-9.7117051482200623E-3</v>
      </c>
      <c r="AH326" s="79">
        <v>-2.4116622284054756E-2</v>
      </c>
      <c r="AI326" s="79">
        <v>-2.9498763382434845E-2</v>
      </c>
      <c r="AJ326" s="79">
        <v>-3.792789950966835E-2</v>
      </c>
      <c r="AK326" s="79">
        <v>-3.0976166948676109E-2</v>
      </c>
      <c r="AL326" s="79">
        <v>-5.7592764496803284E-2</v>
      </c>
      <c r="AM326" s="79">
        <v>-8.5957974195480347E-2</v>
      </c>
      <c r="AN326" s="79">
        <v>-6.0509283095598221E-2</v>
      </c>
      <c r="AO326" s="79">
        <v>-6.4708895981311798E-2</v>
      </c>
      <c r="AP326" s="79">
        <v>-3.8458634167909622E-2</v>
      </c>
      <c r="AQ326" s="79">
        <v>-2.5325790047645569E-2</v>
      </c>
      <c r="AR326" s="79">
        <v>-2.3667875677347183E-2</v>
      </c>
      <c r="AS326" s="79">
        <v>-3.0424574390053749E-2</v>
      </c>
      <c r="AT326" s="79">
        <v>-1.6368823125958443E-2</v>
      </c>
      <c r="AU326" s="79">
        <v>-2.9582522809505463E-2</v>
      </c>
      <c r="AV326" s="79">
        <v>3.5077040083706379E-3</v>
      </c>
      <c r="AW326" s="79">
        <v>1.6708863899111748E-2</v>
      </c>
      <c r="AX326" s="79">
        <v>-4.4765494763851166E-2</v>
      </c>
      <c r="AY326" s="79">
        <v>-4.9231252633035183E-3</v>
      </c>
      <c r="AZ326" s="79">
        <v>3.4557506442070007E-2</v>
      </c>
      <c r="BA326" s="79">
        <v>-8.7856128811836243E-2</v>
      </c>
      <c r="BB326" s="79">
        <v>-3.8325875997543335E-2</v>
      </c>
      <c r="BC326" s="79">
        <v>-5.1753070205450058E-2</v>
      </c>
      <c r="BD326" s="79">
        <v>-2.4220377206802368E-2</v>
      </c>
      <c r="BE326" s="79">
        <v>1.2334455735981464E-2</v>
      </c>
      <c r="BF326" s="79">
        <v>-4.8074624501168728E-3</v>
      </c>
      <c r="BG326" s="79">
        <v>-1.0496124625205994E-2</v>
      </c>
      <c r="BH326" s="79">
        <v>-1.9754944369196892E-2</v>
      </c>
      <c r="BI326" s="79">
        <v>-1.1056628078222275E-2</v>
      </c>
      <c r="BJ326" s="79">
        <v>-3.3084765076637268E-2</v>
      </c>
      <c r="BK326" s="79">
        <v>-5.817900225520134E-2</v>
      </c>
      <c r="BL326" s="79">
        <v>-2.7564398944377899E-2</v>
      </c>
      <c r="BM326" s="79">
        <v>-3.929060697555542E-2</v>
      </c>
      <c r="BN326" s="79">
        <v>-1.009165495634079E-2</v>
      </c>
      <c r="BO326" s="79">
        <v>1.5125529898796231E-4</v>
      </c>
      <c r="BP326" s="79">
        <v>7.3763466207310557E-4</v>
      </c>
      <c r="BQ326" s="79">
        <v>-6.605587899684906E-3</v>
      </c>
      <c r="BR326" s="79">
        <v>6.6147935576736927E-3</v>
      </c>
      <c r="BS326" s="79">
        <v>-6.0106213204562664E-3</v>
      </c>
      <c r="BT326" s="79">
        <v>2.6962781324982643E-2</v>
      </c>
      <c r="BU326" s="79">
        <v>4.2659271508455276E-2</v>
      </c>
      <c r="BV326" s="79">
        <v>-1.610979437828064E-2</v>
      </c>
      <c r="BW326" s="79">
        <v>2.2431319579482079E-2</v>
      </c>
      <c r="BX326" s="79">
        <v>8.1588059663772583E-2</v>
      </c>
      <c r="BY326" s="79">
        <v>-4.4916149228811264E-2</v>
      </c>
      <c r="BZ326" s="79">
        <v>-4.9958927556872368E-3</v>
      </c>
      <c r="CA326" s="79">
        <v>-2.1912360563874245E-2</v>
      </c>
      <c r="CB326" s="79">
        <v>1.3775346451438963E-4</v>
      </c>
      <c r="CC326" s="79">
        <v>2.760356105864048E-2</v>
      </c>
      <c r="CD326" s="79">
        <v>8.5660023614764214E-3</v>
      </c>
      <c r="CE326" s="79">
        <v>2.6650447398424149E-3</v>
      </c>
      <c r="CF326" s="79">
        <v>-7.1684136055409908E-3</v>
      </c>
      <c r="CG326" s="79">
        <v>2.7395847719162703E-3</v>
      </c>
      <c r="CH326" s="79">
        <v>-1.6110599040985107E-2</v>
      </c>
      <c r="CI326" s="79">
        <v>-3.893936425447464E-2</v>
      </c>
      <c r="CJ326" s="79">
        <v>-4.746872466057539E-3</v>
      </c>
      <c r="CK326" s="79">
        <v>-2.1685974672436714E-2</v>
      </c>
      <c r="CL326" s="79">
        <v>9.5552299171686172E-3</v>
      </c>
      <c r="CM326" s="79">
        <v>1.7796579748392105E-2</v>
      </c>
      <c r="CN326" s="79">
        <v>1.7640816047787666E-2</v>
      </c>
      <c r="CO326" s="79">
        <v>9.8913693800568581E-3</v>
      </c>
      <c r="CP326" s="79">
        <v>2.2533176466822624E-2</v>
      </c>
      <c r="CQ326" s="79">
        <v>1.0315205901861191E-2</v>
      </c>
      <c r="CR326" s="79">
        <v>4.3207697570323944E-2</v>
      </c>
      <c r="CS326" s="79">
        <v>6.0632441192865372E-2</v>
      </c>
      <c r="CT326" s="79">
        <v>3.7370531354099512E-3</v>
      </c>
      <c r="CU326" s="79">
        <v>4.1376926004886627E-2</v>
      </c>
      <c r="CV326" s="79">
        <v>0.11416128277778625</v>
      </c>
      <c r="CW326" s="79">
        <v>-1.5176055021584034E-2</v>
      </c>
      <c r="CX326" s="79">
        <v>1.8088353797793388E-2</v>
      </c>
      <c r="CY326" s="79">
        <v>-1.244777231477201E-3</v>
      </c>
      <c r="CZ326" s="79">
        <v>1.7008120194077492E-2</v>
      </c>
      <c r="DA326" s="79">
        <v>4.2872663587331772E-2</v>
      </c>
      <c r="DB326" s="79">
        <v>2.1939467638731003E-2</v>
      </c>
      <c r="DC326" s="79">
        <v>1.5826214104890823E-2</v>
      </c>
      <c r="DD326" s="79">
        <v>5.4181194864213467E-3</v>
      </c>
      <c r="DE326" s="79">
        <v>1.6535798087716103E-2</v>
      </c>
      <c r="DF326" s="79">
        <v>8.6356425890699029E-4</v>
      </c>
      <c r="DG326" s="79">
        <v>-1.9699731841683388E-2</v>
      </c>
      <c r="DH326" s="79">
        <v>1.8070653080940247E-2</v>
      </c>
      <c r="DI326" s="79">
        <v>-4.0813423693180084E-3</v>
      </c>
      <c r="DJ326" s="79">
        <v>2.9202112928032875E-2</v>
      </c>
      <c r="DK326" s="79">
        <v>3.5441901534795761E-2</v>
      </c>
      <c r="DL326" s="79">
        <v>3.4543994814157486E-2</v>
      </c>
      <c r="DM326" s="79">
        <v>2.6388326659798622E-2</v>
      </c>
      <c r="DN326" s="79">
        <v>3.8451559841632843E-2</v>
      </c>
      <c r="DO326" s="79">
        <v>2.6641033589839935E-2</v>
      </c>
      <c r="DP326" s="79">
        <v>5.9452611953020096E-2</v>
      </c>
      <c r="DQ326" s="79">
        <v>7.8605614602565765E-2</v>
      </c>
      <c r="DR326" s="79">
        <v>2.3583902046084404E-2</v>
      </c>
      <c r="DS326" s="79">
        <v>6.0322530567646027E-2</v>
      </c>
      <c r="DT326" s="79">
        <v>0.14673452079296112</v>
      </c>
      <c r="DU326" s="79">
        <v>1.4564039185643196E-2</v>
      </c>
      <c r="DV326" s="79">
        <v>4.1172605007886887E-2</v>
      </c>
      <c r="DW326" s="79">
        <v>1.9422806799411774E-2</v>
      </c>
      <c r="DX326" s="79">
        <v>3.3878490328788757E-2</v>
      </c>
      <c r="DY326" s="79">
        <v>6.4918830990791321E-2</v>
      </c>
      <c r="DZ326" s="79">
        <v>4.1248630732297897E-2</v>
      </c>
      <c r="EA326" s="79">
        <v>3.4828852862119675E-2</v>
      </c>
      <c r="EB326" s="79">
        <v>2.3591073229908943E-2</v>
      </c>
      <c r="EC326" s="79">
        <v>3.6455333232879639E-2</v>
      </c>
      <c r="ED326" s="79">
        <v>2.537156268954277E-2</v>
      </c>
      <c r="EE326" s="79">
        <v>8.0792438238859177E-3</v>
      </c>
      <c r="EF326" s="79">
        <v>5.1015540957450867E-2</v>
      </c>
      <c r="EG326" s="79">
        <v>2.1336950361728668E-2</v>
      </c>
      <c r="EH326" s="79">
        <v>5.7569094002246857E-2</v>
      </c>
      <c r="EI326" s="79">
        <v>6.0918949544429779E-2</v>
      </c>
      <c r="EJ326" s="79">
        <v>5.8949504047632217E-2</v>
      </c>
      <c r="EK326" s="79">
        <v>5.0207313150167465E-2</v>
      </c>
      <c r="EL326" s="79">
        <v>6.1435181647539139E-2</v>
      </c>
      <c r="EM326" s="79">
        <v>5.0212934613227844E-2</v>
      </c>
      <c r="EN326" s="79">
        <v>8.2907691597938538E-2</v>
      </c>
      <c r="EO326" s="79">
        <v>0.10455601662397385</v>
      </c>
      <c r="EP326" s="79">
        <v>5.2239596843719482E-2</v>
      </c>
      <c r="EQ326" s="79">
        <v>8.7676979601383209E-2</v>
      </c>
      <c r="ER326" s="79">
        <v>0.1937650591135025</v>
      </c>
      <c r="ES326" s="79">
        <v>5.7504009455442429E-2</v>
      </c>
      <c r="ET326" s="79">
        <v>7.450258731842041E-2</v>
      </c>
      <c r="EU326" s="79">
        <v>4.9263518303632736E-2</v>
      </c>
      <c r="EV326" s="79">
        <v>5.8236613869667053E-2</v>
      </c>
      <c r="EW326" s="79">
        <v>54.415115356445313</v>
      </c>
      <c r="EX326" s="79">
        <v>54.049354553222656</v>
      </c>
      <c r="EY326" s="79">
        <v>53.341472625732422</v>
      </c>
      <c r="EZ326" s="79">
        <v>52.916084289550781</v>
      </c>
      <c r="FA326" s="79">
        <v>52.252582550048828</v>
      </c>
      <c r="FB326" s="79">
        <v>51.608654022216797</v>
      </c>
      <c r="FC326" s="79">
        <v>51.426227569580078</v>
      </c>
      <c r="FD326" s="79">
        <v>52.077373504638672</v>
      </c>
      <c r="FE326" s="79">
        <v>54.667869567871094</v>
      </c>
      <c r="FF326" s="79">
        <v>58.1903076171875</v>
      </c>
      <c r="FG326" s="79">
        <v>60.939640045166016</v>
      </c>
      <c r="FH326" s="79">
        <v>62.671749114990234</v>
      </c>
      <c r="FI326" s="79">
        <v>64.402336120605469</v>
      </c>
      <c r="FJ326" s="79">
        <v>66.255256652832031</v>
      </c>
      <c r="FK326" s="79">
        <v>66.651611328125</v>
      </c>
      <c r="FL326" s="79">
        <v>67.420486450195313</v>
      </c>
      <c r="FM326" s="79">
        <v>67.678718566894531</v>
      </c>
      <c r="FN326" s="79">
        <v>67.023475646972656</v>
      </c>
      <c r="FO326" s="79">
        <v>64.951881408691406</v>
      </c>
      <c r="FP326" s="79">
        <v>63.037208557128906</v>
      </c>
      <c r="FQ326" s="79">
        <v>60.313636779785156</v>
      </c>
      <c r="FR326" s="79">
        <v>57.897045135498047</v>
      </c>
      <c r="FS326" s="79">
        <v>56.461006164550781</v>
      </c>
      <c r="FT326" s="79">
        <v>55.602188110351563</v>
      </c>
      <c r="FU326" s="79">
        <v>2.4444153532385826E-2</v>
      </c>
      <c r="FV326" s="79">
        <v>3.1665448099374771E-2</v>
      </c>
      <c r="FW326" s="79">
        <v>2.4382585659623146E-2</v>
      </c>
      <c r="FX326" s="79">
        <v>101.75</v>
      </c>
      <c r="FY326" s="79">
        <v>1</v>
      </c>
      <c r="FZ326" s="52"/>
      <c r="GA326" s="34"/>
    </row>
    <row r="327" spans="1:183" x14ac:dyDescent="0.25">
      <c r="A327" t="s">
        <v>186</v>
      </c>
      <c r="B327" t="s">
        <v>236</v>
      </c>
      <c r="C327" t="s">
        <v>194</v>
      </c>
      <c r="D327" t="s">
        <v>202</v>
      </c>
      <c r="E327" t="s">
        <v>207</v>
      </c>
      <c r="F327" t="s">
        <v>181</v>
      </c>
      <c r="G327" t="s">
        <v>1</v>
      </c>
      <c r="H327" s="79">
        <v>230</v>
      </c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9"/>
      <c r="BG327" s="79"/>
      <c r="BH327" s="79"/>
      <c r="BI327" s="79"/>
      <c r="BJ327" s="79"/>
      <c r="BK327" s="79"/>
      <c r="BL327" s="79"/>
      <c r="BM327" s="79"/>
      <c r="BN327" s="79"/>
      <c r="BO327" s="79"/>
      <c r="BP327" s="79"/>
      <c r="BQ327" s="79"/>
      <c r="BR327" s="79"/>
      <c r="BS327" s="79"/>
      <c r="BT327" s="79"/>
      <c r="BU327" s="79"/>
      <c r="BV327" s="79"/>
      <c r="BW327" s="79"/>
      <c r="BX327" s="79"/>
      <c r="BY327" s="79"/>
      <c r="BZ327" s="79"/>
      <c r="CA327" s="79"/>
      <c r="CB327" s="79"/>
      <c r="CC327" s="79"/>
      <c r="CD327" s="79"/>
      <c r="CE327" s="79"/>
      <c r="CF327" s="79"/>
      <c r="CG327" s="79"/>
      <c r="CH327" s="79"/>
      <c r="CI327" s="79"/>
      <c r="CJ327" s="79"/>
      <c r="CK327" s="79"/>
      <c r="CL327" s="79"/>
      <c r="CM327" s="79"/>
      <c r="CN327" s="79"/>
      <c r="CO327" s="79"/>
      <c r="CP327" s="79"/>
      <c r="CQ327" s="79"/>
      <c r="CR327" s="79"/>
      <c r="CS327" s="79"/>
      <c r="CT327" s="79"/>
      <c r="CU327" s="79"/>
      <c r="CV327" s="79"/>
      <c r="CW327" s="79"/>
      <c r="CX327" s="79"/>
      <c r="CY327" s="79"/>
      <c r="CZ327" s="79"/>
      <c r="DA327" s="79"/>
      <c r="DB327" s="79"/>
      <c r="DC327" s="79"/>
      <c r="DD327" s="79"/>
      <c r="DE327" s="79"/>
      <c r="DF327" s="79"/>
      <c r="DG327" s="79"/>
      <c r="DH327" s="79"/>
      <c r="DI327" s="79"/>
      <c r="DJ327" s="79"/>
      <c r="DK327" s="79"/>
      <c r="DL327" s="79"/>
      <c r="DM327" s="79"/>
      <c r="DN327" s="79"/>
      <c r="DO327" s="79"/>
      <c r="DP327" s="79"/>
      <c r="DQ327" s="79"/>
      <c r="DR327" s="79"/>
      <c r="DS327" s="79"/>
      <c r="DT327" s="79"/>
      <c r="DU327" s="79"/>
      <c r="DV327" s="79"/>
      <c r="DW327" s="79"/>
      <c r="DX327" s="79"/>
      <c r="DY327" s="79"/>
      <c r="DZ327" s="79"/>
      <c r="EA327" s="79"/>
      <c r="EB327" s="79"/>
      <c r="EC327" s="79"/>
      <c r="ED327" s="79"/>
      <c r="EE327" s="79"/>
      <c r="EF327" s="79"/>
      <c r="EG327" s="79"/>
      <c r="EH327" s="79"/>
      <c r="EI327" s="79"/>
      <c r="EJ327" s="79"/>
      <c r="EK327" s="79"/>
      <c r="EL327" s="79"/>
      <c r="EM327" s="79"/>
      <c r="EN327" s="79"/>
      <c r="EO327" s="79"/>
      <c r="EP327" s="79"/>
      <c r="EQ327" s="79"/>
      <c r="ER327" s="79"/>
      <c r="ES327" s="79"/>
      <c r="ET327" s="79"/>
      <c r="EU327" s="79"/>
      <c r="EV327" s="79"/>
      <c r="EW327" s="79"/>
      <c r="EX327" s="79"/>
      <c r="EY327" s="79"/>
      <c r="EZ327" s="79"/>
      <c r="FA327" s="79"/>
      <c r="FB327" s="79"/>
      <c r="FC327" s="79"/>
      <c r="FD327" s="79"/>
      <c r="FE327" s="79"/>
      <c r="FF327" s="79"/>
      <c r="FG327" s="79"/>
      <c r="FH327" s="79"/>
      <c r="FI327" s="79"/>
      <c r="FJ327" s="79"/>
      <c r="FK327" s="79"/>
      <c r="FL327" s="79"/>
      <c r="FM327" s="79"/>
      <c r="FN327" s="79"/>
      <c r="FO327" s="79"/>
      <c r="FP327" s="79"/>
      <c r="FQ327" s="79"/>
      <c r="FR327" s="79"/>
      <c r="FS327" s="79"/>
      <c r="FT327" s="79"/>
      <c r="FU327" s="79"/>
      <c r="FV327" s="79"/>
      <c r="FW327" s="79"/>
      <c r="FX327" s="79">
        <v>8.8500003814697266</v>
      </c>
      <c r="FY327" s="79">
        <v>0</v>
      </c>
      <c r="FZ327" s="52"/>
      <c r="GA327" s="34"/>
    </row>
    <row r="328" spans="1:183" x14ac:dyDescent="0.25">
      <c r="A328" t="s">
        <v>186</v>
      </c>
      <c r="B328" t="s">
        <v>236</v>
      </c>
      <c r="C328" t="s">
        <v>194</v>
      </c>
      <c r="D328" t="s">
        <v>202</v>
      </c>
      <c r="E328" t="s">
        <v>207</v>
      </c>
      <c r="F328" t="s">
        <v>182</v>
      </c>
      <c r="G328" t="s">
        <v>1</v>
      </c>
      <c r="H328" s="79">
        <v>2604</v>
      </c>
      <c r="I328" s="79">
        <v>0.45167350769042969</v>
      </c>
      <c r="J328" s="79">
        <v>0.39673706889152527</v>
      </c>
      <c r="K328" s="79">
        <v>0.35421845316886902</v>
      </c>
      <c r="L328" s="79">
        <v>0.33901059627532959</v>
      </c>
      <c r="M328" s="79">
        <v>0.34298595786094666</v>
      </c>
      <c r="N328" s="79">
        <v>0.37795692682266235</v>
      </c>
      <c r="O328" s="79">
        <v>0.42162045836448669</v>
      </c>
      <c r="P328" s="79">
        <v>0.4794403612613678</v>
      </c>
      <c r="Q328" s="79">
        <v>0.47787222266197205</v>
      </c>
      <c r="R328" s="79">
        <v>0.50015854835510254</v>
      </c>
      <c r="S328" s="79">
        <v>0.51768553256988525</v>
      </c>
      <c r="T328" s="79">
        <v>0.50128060579299927</v>
      </c>
      <c r="U328" s="79">
        <v>0.49464881420135498</v>
      </c>
      <c r="V328" s="79">
        <v>0.50939500331878662</v>
      </c>
      <c r="W328" s="79">
        <v>0.51907616853713989</v>
      </c>
      <c r="X328" s="79">
        <v>0.54392451047897339</v>
      </c>
      <c r="Y328" s="79">
        <v>0.55982226133346558</v>
      </c>
      <c r="Z328" s="79">
        <v>0.61526668071746826</v>
      </c>
      <c r="AA328" s="79">
        <v>0.65055078268051147</v>
      </c>
      <c r="AB328" s="79">
        <v>0.67173928022384644</v>
      </c>
      <c r="AC328" s="79">
        <v>0.69933187961578369</v>
      </c>
      <c r="AD328" s="79">
        <v>0.71047031879425049</v>
      </c>
      <c r="AE328" s="79">
        <v>0.64747357368469238</v>
      </c>
      <c r="AF328" s="79">
        <v>0.52987658977508545</v>
      </c>
      <c r="AG328" s="79">
        <v>-3.6802541464567184E-2</v>
      </c>
      <c r="AH328" s="79">
        <v>-2.5150278583168983E-2</v>
      </c>
      <c r="AI328" s="79">
        <v>-2.9310524463653564E-2</v>
      </c>
      <c r="AJ328" s="79">
        <v>-1.9306808710098267E-2</v>
      </c>
      <c r="AK328" s="79">
        <v>-1.1973629705607891E-2</v>
      </c>
      <c r="AL328" s="79">
        <v>-2.2562596946954727E-2</v>
      </c>
      <c r="AM328" s="79">
        <v>-2.2217715159058571E-2</v>
      </c>
      <c r="AN328" s="79">
        <v>-1.1811261065304279E-2</v>
      </c>
      <c r="AO328" s="79">
        <v>-1.7737431451678276E-2</v>
      </c>
      <c r="AP328" s="79">
        <v>-2.1034713834524155E-2</v>
      </c>
      <c r="AQ328" s="79">
        <v>-1.1393139138817787E-3</v>
      </c>
      <c r="AR328" s="79">
        <v>-2.1062245592474937E-2</v>
      </c>
      <c r="AS328" s="79">
        <v>-2.4424156174063683E-2</v>
      </c>
      <c r="AT328" s="79">
        <v>-1.9624052569270134E-2</v>
      </c>
      <c r="AU328" s="79">
        <v>-2.8699245303869247E-2</v>
      </c>
      <c r="AV328" s="79">
        <v>-4.4840443879365921E-3</v>
      </c>
      <c r="AW328" s="79">
        <v>-2.9396949335932732E-2</v>
      </c>
      <c r="AX328" s="79">
        <v>-1.4290615916252136E-2</v>
      </c>
      <c r="AY328" s="79">
        <v>-2.9672147706151009E-2</v>
      </c>
      <c r="AZ328" s="79">
        <v>-2.6373956352472305E-2</v>
      </c>
      <c r="BA328" s="79">
        <v>-2.6172764599323273E-2</v>
      </c>
      <c r="BB328" s="79">
        <v>-1.7909198999404907E-2</v>
      </c>
      <c r="BC328" s="79">
        <v>5.7111545465886593E-3</v>
      </c>
      <c r="BD328" s="79">
        <v>-2.4613456800580025E-2</v>
      </c>
      <c r="BE328" s="79">
        <v>-1.5647077932953835E-2</v>
      </c>
      <c r="BF328" s="79">
        <v>-7.9067861661314964E-3</v>
      </c>
      <c r="BG328" s="79">
        <v>-1.3736930675804615E-2</v>
      </c>
      <c r="BH328" s="79">
        <v>-5.0751841627061367E-3</v>
      </c>
      <c r="BI328" s="79">
        <v>1.8421885324642062E-3</v>
      </c>
      <c r="BJ328" s="79">
        <v>-8.6086047813296318E-3</v>
      </c>
      <c r="BK328" s="79">
        <v>-7.246287539601326E-3</v>
      </c>
      <c r="BL328" s="79">
        <v>4.077814519405365E-3</v>
      </c>
      <c r="BM328" s="79">
        <v>-2.2194532211869955E-3</v>
      </c>
      <c r="BN328" s="79">
        <v>5.4383068345487118E-3</v>
      </c>
      <c r="BO328" s="79">
        <v>2.697453647851944E-2</v>
      </c>
      <c r="BP328" s="79">
        <v>6.8342955783009529E-3</v>
      </c>
      <c r="BQ328" s="79">
        <v>2.9820518102496862E-3</v>
      </c>
      <c r="BR328" s="79">
        <v>7.9594608396291733E-3</v>
      </c>
      <c r="BS328" s="79">
        <v>-4.6399154234677553E-4</v>
      </c>
      <c r="BT328" s="79">
        <v>2.3600030690431595E-2</v>
      </c>
      <c r="BU328" s="79">
        <v>-6.3338287873193622E-4</v>
      </c>
      <c r="BV328" s="79">
        <v>1.5568633563816547E-2</v>
      </c>
      <c r="BW328" s="79">
        <v>-1.7366495740134269E-5</v>
      </c>
      <c r="BX328" s="79">
        <v>3.149036318063736E-3</v>
      </c>
      <c r="BY328" s="79">
        <v>3.9656492881476879E-3</v>
      </c>
      <c r="BZ328" s="79">
        <v>4.4540036469697952E-3</v>
      </c>
      <c r="CA328" s="79">
        <v>2.6460122317075729E-2</v>
      </c>
      <c r="CB328" s="79">
        <v>-4.9524260684847832E-3</v>
      </c>
      <c r="CC328" s="79">
        <v>-9.9486729595810175E-4</v>
      </c>
      <c r="CD328" s="79">
        <v>4.0360055863857269E-3</v>
      </c>
      <c r="CE328" s="79">
        <v>-2.9507065191864967E-3</v>
      </c>
      <c r="CF328" s="79">
        <v>4.7815949656069279E-3</v>
      </c>
      <c r="CG328" s="79">
        <v>1.1410981416702271E-2</v>
      </c>
      <c r="CH328" s="79">
        <v>1.055888133123517E-3</v>
      </c>
      <c r="CI328" s="79">
        <v>3.1228773295879364E-3</v>
      </c>
      <c r="CJ328" s="79">
        <v>1.5082539990544319E-2</v>
      </c>
      <c r="CK328" s="79">
        <v>8.5282521322369576E-3</v>
      </c>
      <c r="CL328" s="79">
        <v>2.3773439228534698E-2</v>
      </c>
      <c r="CM328" s="79">
        <v>4.6446099877357483E-2</v>
      </c>
      <c r="CN328" s="79">
        <v>2.6155354455113411E-2</v>
      </c>
      <c r="CO328" s="79">
        <v>2.1963508799672127E-2</v>
      </c>
      <c r="CP328" s="79">
        <v>2.7063719928264618E-2</v>
      </c>
      <c r="CQ328" s="79">
        <v>1.9091660156846046E-2</v>
      </c>
      <c r="CR328" s="79">
        <v>4.3050974607467651E-2</v>
      </c>
      <c r="CS328" s="79">
        <v>1.9288176670670509E-2</v>
      </c>
      <c r="CT328" s="79">
        <v>3.6249056458473206E-2</v>
      </c>
      <c r="CU328" s="79">
        <v>2.0521445199847221E-2</v>
      </c>
      <c r="CV328" s="79">
        <v>2.3596569895744324E-2</v>
      </c>
      <c r="CW328" s="79">
        <v>2.4839421734213829E-2</v>
      </c>
      <c r="CX328" s="79">
        <v>1.9942687824368477E-2</v>
      </c>
      <c r="CY328" s="79">
        <v>4.0830798447132111E-2</v>
      </c>
      <c r="CZ328" s="79">
        <v>8.6647449061274529E-3</v>
      </c>
      <c r="DA328" s="79">
        <v>1.3657343573868275E-2</v>
      </c>
      <c r="DB328" s="79">
        <v>1.5978798270225525E-2</v>
      </c>
      <c r="DC328" s="79">
        <v>7.8355167061090469E-3</v>
      </c>
      <c r="DD328" s="79">
        <v>1.4638375490903854E-2</v>
      </c>
      <c r="DE328" s="79">
        <v>2.0979775115847588E-2</v>
      </c>
      <c r="DF328" s="79">
        <v>1.0720381513237953E-2</v>
      </c>
      <c r="DG328" s="79">
        <v>1.3492043130099773E-2</v>
      </c>
      <c r="DH328" s="79">
        <v>2.6087265461683273E-2</v>
      </c>
      <c r="DI328" s="79">
        <v>1.9275955855846405E-2</v>
      </c>
      <c r="DJ328" s="79">
        <v>4.2108573019504547E-2</v>
      </c>
      <c r="DK328" s="79">
        <v>6.5917663276195526E-2</v>
      </c>
      <c r="DL328" s="79">
        <v>4.5476410537958145E-2</v>
      </c>
      <c r="DM328" s="79">
        <v>4.0944967418909073E-2</v>
      </c>
      <c r="DN328" s="79">
        <v>4.6167977154254913E-2</v>
      </c>
      <c r="DO328" s="79">
        <v>3.8647308945655823E-2</v>
      </c>
      <c r="DP328" s="79">
        <v>6.2501914799213409E-2</v>
      </c>
      <c r="DQ328" s="79">
        <v>3.9209730923175812E-2</v>
      </c>
      <c r="DR328" s="79">
        <v>5.6929480284452438E-2</v>
      </c>
      <c r="DS328" s="79">
        <v>4.1060257703065872E-2</v>
      </c>
      <c r="DT328" s="79">
        <v>4.404410719871521E-2</v>
      </c>
      <c r="DU328" s="79">
        <v>4.5713197439908981E-2</v>
      </c>
      <c r="DV328" s="79">
        <v>3.5431373864412308E-2</v>
      </c>
      <c r="DW328" s="79">
        <v>5.5201463401317596E-2</v>
      </c>
      <c r="DX328" s="79">
        <v>2.2281916812062263E-2</v>
      </c>
      <c r="DY328" s="79">
        <v>3.4812804311513901E-2</v>
      </c>
      <c r="DZ328" s="79">
        <v>3.3222291618585587E-2</v>
      </c>
      <c r="EA328" s="79">
        <v>2.3409111425280571E-2</v>
      </c>
      <c r="EB328" s="79">
        <v>2.8869997709989548E-2</v>
      </c>
      <c r="EC328" s="79">
        <v>3.4795593470335007E-2</v>
      </c>
      <c r="ED328" s="79">
        <v>2.4674374610185623E-2</v>
      </c>
      <c r="EE328" s="79">
        <v>2.8463469818234444E-2</v>
      </c>
      <c r="EF328" s="79">
        <v>4.1976340115070343E-2</v>
      </c>
      <c r="EG328" s="79">
        <v>3.4793935716152191E-2</v>
      </c>
      <c r="EH328" s="79">
        <v>6.8581588566303253E-2</v>
      </c>
      <c r="EI328" s="79">
        <v>9.403151273727417E-2</v>
      </c>
      <c r="EJ328" s="79">
        <v>7.337295264005661E-2</v>
      </c>
      <c r="EK328" s="79">
        <v>6.8351171910762787E-2</v>
      </c>
      <c r="EL328" s="79">
        <v>7.3751486837863922E-2</v>
      </c>
      <c r="EM328" s="79">
        <v>6.6882558166980743E-2</v>
      </c>
      <c r="EN328" s="79">
        <v>9.0585991740226746E-2</v>
      </c>
      <c r="EO328" s="79">
        <v>6.7973300814628601E-2</v>
      </c>
      <c r="EP328" s="79">
        <v>8.6788728833198547E-2</v>
      </c>
      <c r="EQ328" s="79">
        <v>7.0715039968490601E-2</v>
      </c>
      <c r="ER328" s="79">
        <v>7.3567099869251251E-2</v>
      </c>
      <c r="ES328" s="79">
        <v>7.5851611793041229E-2</v>
      </c>
      <c r="ET328" s="79">
        <v>5.7794574648141861E-2</v>
      </c>
      <c r="EU328" s="79">
        <v>7.5950436294078827E-2</v>
      </c>
      <c r="EV328" s="79">
        <v>4.194294661283493E-2</v>
      </c>
      <c r="EW328" s="79">
        <v>61.336891174316406</v>
      </c>
      <c r="EX328" s="79">
        <v>60.725261688232422</v>
      </c>
      <c r="EY328" s="79">
        <v>59.519351959228516</v>
      </c>
      <c r="EZ328" s="79">
        <v>58.642585754394531</v>
      </c>
      <c r="FA328" s="79">
        <v>57.748653411865234</v>
      </c>
      <c r="FB328" s="79">
        <v>56.682830810546875</v>
      </c>
      <c r="FC328" s="79">
        <v>56.105125427246094</v>
      </c>
      <c r="FD328" s="79">
        <v>56.971992492675781</v>
      </c>
      <c r="FE328" s="79">
        <v>60.378322601318359</v>
      </c>
      <c r="FF328" s="79">
        <v>64.5667724609375</v>
      </c>
      <c r="FG328" s="79">
        <v>68.807098388671875</v>
      </c>
      <c r="FH328" s="79">
        <v>73.426185607910156</v>
      </c>
      <c r="FI328" s="79">
        <v>77.276329040527344</v>
      </c>
      <c r="FJ328" s="79">
        <v>80.30218505859375</v>
      </c>
      <c r="FK328" s="79">
        <v>82.443183898925781</v>
      </c>
      <c r="FL328" s="79">
        <v>83.57666015625</v>
      </c>
      <c r="FM328" s="79">
        <v>84.209297180175781</v>
      </c>
      <c r="FN328" s="79">
        <v>83.192100524902344</v>
      </c>
      <c r="FO328" s="79">
        <v>81.605697631835938</v>
      </c>
      <c r="FP328" s="79">
        <v>78.602653503417969</v>
      </c>
      <c r="FQ328" s="79">
        <v>73.939109802246094</v>
      </c>
      <c r="FR328" s="79">
        <v>68.736961364746094</v>
      </c>
      <c r="FS328" s="79">
        <v>65.351249694824219</v>
      </c>
      <c r="FT328" s="79">
        <v>63.294406890869141</v>
      </c>
      <c r="FU328" s="79">
        <v>2.3157283663749695E-2</v>
      </c>
      <c r="FV328" s="79">
        <v>3.681652620434761E-2</v>
      </c>
      <c r="FW328" s="79">
        <v>2.0754430443048477E-2</v>
      </c>
      <c r="FX328" s="79">
        <v>299.85000610351563</v>
      </c>
      <c r="FY328" s="79">
        <v>1</v>
      </c>
      <c r="FZ328" s="52"/>
      <c r="GA328" s="34"/>
    </row>
    <row r="329" spans="1:183" x14ac:dyDescent="0.25">
      <c r="A329" t="s">
        <v>186</v>
      </c>
      <c r="B329" t="s">
        <v>236</v>
      </c>
      <c r="C329" t="s">
        <v>194</v>
      </c>
      <c r="D329" t="s">
        <v>202</v>
      </c>
      <c r="E329" t="s">
        <v>207</v>
      </c>
      <c r="F329" t="s">
        <v>183</v>
      </c>
      <c r="G329" t="s">
        <v>1</v>
      </c>
      <c r="H329" s="79">
        <v>2272</v>
      </c>
      <c r="I329" s="79">
        <v>0.55883663892745972</v>
      </c>
      <c r="J329" s="79">
        <v>0.5005338191986084</v>
      </c>
      <c r="K329" s="79">
        <v>0.45342901349067688</v>
      </c>
      <c r="L329" s="79">
        <v>0.42022484540939331</v>
      </c>
      <c r="M329" s="79">
        <v>0.41467985510826111</v>
      </c>
      <c r="N329" s="79">
        <v>0.47441676259040833</v>
      </c>
      <c r="O329" s="79">
        <v>0.54538410902023315</v>
      </c>
      <c r="P329" s="79">
        <v>0.56858444213867188</v>
      </c>
      <c r="Q329" s="79">
        <v>0.55994349718093872</v>
      </c>
      <c r="R329" s="79">
        <v>0.62673550844192505</v>
      </c>
      <c r="S329" s="79">
        <v>0.64738112688064575</v>
      </c>
      <c r="T329" s="79">
        <v>0.69075441360473633</v>
      </c>
      <c r="U329" s="79">
        <v>0.71354734897613525</v>
      </c>
      <c r="V329" s="79">
        <v>0.74782431125640869</v>
      </c>
      <c r="W329" s="79">
        <v>0.7610543966293335</v>
      </c>
      <c r="X329" s="79">
        <v>0.79137766361236572</v>
      </c>
      <c r="Y329" s="79">
        <v>0.84431552886962891</v>
      </c>
      <c r="Z329" s="79">
        <v>0.87673121690750122</v>
      </c>
      <c r="AA329" s="79">
        <v>0.90569466352462769</v>
      </c>
      <c r="AB329" s="79">
        <v>0.92928189039230347</v>
      </c>
      <c r="AC329" s="79">
        <v>0.95590770244598389</v>
      </c>
      <c r="AD329" s="79">
        <v>0.91331231594085693</v>
      </c>
      <c r="AE329" s="79">
        <v>0.79711604118347168</v>
      </c>
      <c r="AF329" s="79">
        <v>0.64922326803207397</v>
      </c>
      <c r="AG329" s="79">
        <v>-0.119965560734272</v>
      </c>
      <c r="AH329" s="79">
        <v>-9.4273902475833893E-2</v>
      </c>
      <c r="AI329" s="79">
        <v>-7.2829879820346832E-2</v>
      </c>
      <c r="AJ329" s="79">
        <v>-0.10201689600944519</v>
      </c>
      <c r="AK329" s="79">
        <v>-8.3844192326068878E-2</v>
      </c>
      <c r="AL329" s="79">
        <v>-4.9866020679473877E-2</v>
      </c>
      <c r="AM329" s="79">
        <v>-0.10340138524770737</v>
      </c>
      <c r="AN329" s="79">
        <v>-9.6317201852798462E-2</v>
      </c>
      <c r="AO329" s="79">
        <v>-0.11285979300737381</v>
      </c>
      <c r="AP329" s="79">
        <v>-7.1443162858486176E-2</v>
      </c>
      <c r="AQ329" s="79">
        <v>-4.5854508876800537E-2</v>
      </c>
      <c r="AR329" s="79">
        <v>-9.7157014533877373E-3</v>
      </c>
      <c r="AS329" s="79">
        <v>-3.6972418427467346E-2</v>
      </c>
      <c r="AT329" s="79">
        <v>-1.3613088987767696E-2</v>
      </c>
      <c r="AU329" s="79">
        <v>-4.2599275708198547E-2</v>
      </c>
      <c r="AV329" s="79">
        <v>-1.140629593282938E-2</v>
      </c>
      <c r="AW329" s="79">
        <v>7.7558313496410847E-3</v>
      </c>
      <c r="AX329" s="79">
        <v>-3.389982134103775E-2</v>
      </c>
      <c r="AY329" s="79">
        <v>-5.7545065879821777E-2</v>
      </c>
      <c r="AZ329" s="79">
        <v>-4.6345125883817673E-2</v>
      </c>
      <c r="BA329" s="79">
        <v>-7.2723120450973511E-2</v>
      </c>
      <c r="BB329" s="79">
        <v>-0.13458243012428284</v>
      </c>
      <c r="BC329" s="79">
        <v>-0.14470157027244568</v>
      </c>
      <c r="BD329" s="79">
        <v>-0.13909398019313812</v>
      </c>
      <c r="BE329" s="79">
        <v>-8.9829377830028534E-2</v>
      </c>
      <c r="BF329" s="79">
        <v>-6.8881526589393616E-2</v>
      </c>
      <c r="BG329" s="79">
        <v>-4.9810957163572311E-2</v>
      </c>
      <c r="BH329" s="79">
        <v>-7.6196208596229553E-2</v>
      </c>
      <c r="BI329" s="79">
        <v>-6.1331942677497864E-2</v>
      </c>
      <c r="BJ329" s="79">
        <v>-2.7839634567499161E-2</v>
      </c>
      <c r="BK329" s="79">
        <v>-7.7398672699928284E-2</v>
      </c>
      <c r="BL329" s="79">
        <v>-6.8026348948478699E-2</v>
      </c>
      <c r="BM329" s="79">
        <v>-8.3547011017799377E-2</v>
      </c>
      <c r="BN329" s="79">
        <v>-4.3517440557479858E-2</v>
      </c>
      <c r="BO329" s="79">
        <v>-1.7937229946255684E-2</v>
      </c>
      <c r="BP329" s="79">
        <v>1.8437713384628296E-2</v>
      </c>
      <c r="BQ329" s="79">
        <v>-7.3069208301603794E-3</v>
      </c>
      <c r="BR329" s="79">
        <v>1.5293040312826633E-2</v>
      </c>
      <c r="BS329" s="79">
        <v>-1.1269546113908291E-2</v>
      </c>
      <c r="BT329" s="79">
        <v>2.0131973549723625E-2</v>
      </c>
      <c r="BU329" s="79">
        <v>4.0905285626649857E-2</v>
      </c>
      <c r="BV329" s="79">
        <v>4.0996266761794686E-4</v>
      </c>
      <c r="BW329" s="79">
        <v>-2.3053009063005447E-2</v>
      </c>
      <c r="BX329" s="79">
        <v>-1.228040736168623E-2</v>
      </c>
      <c r="BY329" s="79">
        <v>-3.7774857133626938E-2</v>
      </c>
      <c r="BZ329" s="79">
        <v>-9.9466696381568909E-2</v>
      </c>
      <c r="CA329" s="79">
        <v>-0.10686314851045609</v>
      </c>
      <c r="CB329" s="79">
        <v>-0.10556826740503311</v>
      </c>
      <c r="CC329" s="79">
        <v>-6.8957149982452393E-2</v>
      </c>
      <c r="CD329" s="79">
        <v>-5.1294848322868347E-2</v>
      </c>
      <c r="CE329" s="79">
        <v>-3.3868126571178436E-2</v>
      </c>
      <c r="CF329" s="79">
        <v>-5.8312881737947464E-2</v>
      </c>
      <c r="CG329" s="79">
        <v>-4.5740026980638504E-2</v>
      </c>
      <c r="CH329" s="79">
        <v>-1.2584229931235313E-2</v>
      </c>
      <c r="CI329" s="79">
        <v>-5.9389285743236542E-2</v>
      </c>
      <c r="CJ329" s="79">
        <v>-4.8432186245918274E-2</v>
      </c>
      <c r="CK329" s="79">
        <v>-6.324506551027298E-2</v>
      </c>
      <c r="CL329" s="79">
        <v>-2.4176167324185371E-2</v>
      </c>
      <c r="CM329" s="79">
        <v>1.3981922529637814E-3</v>
      </c>
      <c r="CN329" s="79">
        <v>3.7936680018901825E-2</v>
      </c>
      <c r="CO329" s="79">
        <v>1.3239312916994095E-2</v>
      </c>
      <c r="CP329" s="79">
        <v>3.531334176659584E-2</v>
      </c>
      <c r="CQ329" s="79">
        <v>1.0429331101477146E-2</v>
      </c>
      <c r="CR329" s="79">
        <v>4.197528213262558E-2</v>
      </c>
      <c r="CS329" s="79">
        <v>6.3864491879940033E-2</v>
      </c>
      <c r="CT329" s="79">
        <v>2.4172814562916756E-2</v>
      </c>
      <c r="CU329" s="79">
        <v>8.3608221029862761E-4</v>
      </c>
      <c r="CV329" s="79">
        <v>1.1312711983919144E-2</v>
      </c>
      <c r="CW329" s="79">
        <v>-1.3569802045822144E-2</v>
      </c>
      <c r="CX329" s="79">
        <v>-7.51456618309021E-2</v>
      </c>
      <c r="CY329" s="79">
        <v>-8.0656379461288452E-2</v>
      </c>
      <c r="CZ329" s="79">
        <v>-8.2348451018333435E-2</v>
      </c>
      <c r="DA329" s="79">
        <v>-4.8084918409585953E-2</v>
      </c>
      <c r="DB329" s="79">
        <v>-3.3708170056343079E-2</v>
      </c>
      <c r="DC329" s="79">
        <v>-1.7925292253494263E-2</v>
      </c>
      <c r="DD329" s="79">
        <v>-4.0429558604955673E-2</v>
      </c>
      <c r="DE329" s="79">
        <v>-3.0148115009069443E-2</v>
      </c>
      <c r="DF329" s="79">
        <v>2.6711756363511086E-3</v>
      </c>
      <c r="DG329" s="79">
        <v>-4.1379895061254501E-2</v>
      </c>
      <c r="DH329" s="79">
        <v>-2.8838029131293297E-2</v>
      </c>
      <c r="DI329" s="79">
        <v>-4.294312372803688E-2</v>
      </c>
      <c r="DJ329" s="79">
        <v>-4.8348964191973209E-3</v>
      </c>
      <c r="DK329" s="79">
        <v>2.0733611658215523E-2</v>
      </c>
      <c r="DL329" s="79">
        <v>5.7435646653175354E-2</v>
      </c>
      <c r="DM329" s="79">
        <v>3.3785544335842133E-2</v>
      </c>
      <c r="DN329" s="79">
        <v>5.5333640426397324E-2</v>
      </c>
      <c r="DO329" s="79">
        <v>3.2128211110830307E-2</v>
      </c>
      <c r="DP329" s="79">
        <v>6.3818588852882385E-2</v>
      </c>
      <c r="DQ329" s="79">
        <v>8.6823709309101105E-2</v>
      </c>
      <c r="DR329" s="79">
        <v>4.7935664653778076E-2</v>
      </c>
      <c r="DS329" s="79">
        <v>2.4725174531340599E-2</v>
      </c>
      <c r="DT329" s="79">
        <v>3.4905832260847092E-2</v>
      </c>
      <c r="DU329" s="79">
        <v>1.0635257698595524E-2</v>
      </c>
      <c r="DV329" s="79">
        <v>-5.0824623554944992E-2</v>
      </c>
      <c r="DW329" s="79">
        <v>-5.4449606686830521E-2</v>
      </c>
      <c r="DX329" s="79">
        <v>-5.9128642082214355E-2</v>
      </c>
      <c r="DY329" s="79">
        <v>-1.7948735505342484E-2</v>
      </c>
      <c r="DZ329" s="79">
        <v>-8.3157941699028015E-3</v>
      </c>
      <c r="EA329" s="79">
        <v>5.0936252810060978E-3</v>
      </c>
      <c r="EB329" s="79">
        <v>-1.4608873054385185E-2</v>
      </c>
      <c r="EC329" s="79">
        <v>-7.6358690857887268E-3</v>
      </c>
      <c r="ED329" s="79">
        <v>2.4697557091712952E-2</v>
      </c>
      <c r="EE329" s="79">
        <v>-1.5377192758023739E-2</v>
      </c>
      <c r="EF329" s="79">
        <v>-5.4717931197956204E-4</v>
      </c>
      <c r="EG329" s="79">
        <v>-1.363033801317215E-2</v>
      </c>
      <c r="EH329" s="79">
        <v>2.3090828210115433E-2</v>
      </c>
      <c r="EI329" s="79">
        <v>4.8650890588760376E-2</v>
      </c>
      <c r="EJ329" s="79">
        <v>8.5589058697223663E-2</v>
      </c>
      <c r="EK329" s="79">
        <v>6.3451044261455536E-2</v>
      </c>
      <c r="EL329" s="79">
        <v>8.4239766001701355E-2</v>
      </c>
      <c r="EM329" s="79">
        <v>6.3457943499088287E-2</v>
      </c>
      <c r="EN329" s="79">
        <v>9.5356859266757965E-2</v>
      </c>
      <c r="EO329" s="79">
        <v>0.11997315287590027</v>
      </c>
      <c r="EP329" s="79">
        <v>8.2245446741580963E-2</v>
      </c>
      <c r="EQ329" s="79">
        <v>5.921722948551178E-2</v>
      </c>
      <c r="ER329" s="79">
        <v>6.8970546126365662E-2</v>
      </c>
      <c r="ES329" s="79">
        <v>4.5583516359329224E-2</v>
      </c>
      <c r="ET329" s="79">
        <v>-1.5708908438682556E-2</v>
      </c>
      <c r="EU329" s="79">
        <v>-1.6611194238066673E-2</v>
      </c>
      <c r="EV329" s="79">
        <v>-2.5602919980883598E-2</v>
      </c>
      <c r="EW329" s="79">
        <v>68.296180725097656</v>
      </c>
      <c r="EX329" s="79">
        <v>68.432601928710938</v>
      </c>
      <c r="EY329" s="79">
        <v>67.142585754394531</v>
      </c>
      <c r="EZ329" s="79">
        <v>65.816627502441406</v>
      </c>
      <c r="FA329" s="79">
        <v>64.747535705566406</v>
      </c>
      <c r="FB329" s="79">
        <v>63.707942962646484</v>
      </c>
      <c r="FC329" s="79">
        <v>62.892868041992188</v>
      </c>
      <c r="FD329" s="79">
        <v>63.855697631835938</v>
      </c>
      <c r="FE329" s="79">
        <v>66.921920776367188</v>
      </c>
      <c r="FF329" s="79">
        <v>70.368766784667969</v>
      </c>
      <c r="FG329" s="79">
        <v>74.419891357421875</v>
      </c>
      <c r="FH329" s="79">
        <v>78.199348449707031</v>
      </c>
      <c r="FI329" s="79">
        <v>81.68804931640625</v>
      </c>
      <c r="FJ329" s="79">
        <v>84.507034301757813</v>
      </c>
      <c r="FK329" s="79">
        <v>86.705413818359375</v>
      </c>
      <c r="FL329" s="79">
        <v>87.521751403808594</v>
      </c>
      <c r="FM329" s="79">
        <v>88.042327880859375</v>
      </c>
      <c r="FN329" s="79">
        <v>87.873764038085938</v>
      </c>
      <c r="FO329" s="79">
        <v>86.721824645996094</v>
      </c>
      <c r="FP329" s="79">
        <v>84.31817626953125</v>
      </c>
      <c r="FQ329" s="79">
        <v>80.495704650878906</v>
      </c>
      <c r="FR329" s="79">
        <v>76.034568786621094</v>
      </c>
      <c r="FS329" s="79">
        <v>72.937469482421875</v>
      </c>
      <c r="FT329" s="79">
        <v>70.599502563476563</v>
      </c>
      <c r="FU329" s="79">
        <v>2.7378452941775322E-2</v>
      </c>
      <c r="FV329" s="79">
        <v>3.9150089025497437E-2</v>
      </c>
      <c r="FW329" s="79">
        <v>2.7062898501753807E-2</v>
      </c>
      <c r="FX329" s="79">
        <v>204.94999694824219</v>
      </c>
      <c r="FY329" s="79">
        <v>1</v>
      </c>
      <c r="FZ329" s="52"/>
      <c r="GA329" s="34"/>
    </row>
    <row r="330" spans="1:183" x14ac:dyDescent="0.25">
      <c r="A330" t="s">
        <v>186</v>
      </c>
      <c r="B330" t="s">
        <v>236</v>
      </c>
      <c r="C330" t="s">
        <v>194</v>
      </c>
      <c r="D330" t="s">
        <v>202</v>
      </c>
      <c r="E330" t="s">
        <v>207</v>
      </c>
      <c r="F330" t="s">
        <v>184</v>
      </c>
      <c r="G330" t="s">
        <v>1</v>
      </c>
      <c r="H330" s="79">
        <v>1357</v>
      </c>
      <c r="I330" s="79">
        <v>0.55772322416305542</v>
      </c>
      <c r="J330" s="79">
        <v>0.48909109830856323</v>
      </c>
      <c r="K330" s="79">
        <v>0.45088440179824829</v>
      </c>
      <c r="L330" s="79">
        <v>0.43458756804466248</v>
      </c>
      <c r="M330" s="79">
        <v>0.43456488847732544</v>
      </c>
      <c r="N330" s="79">
        <v>0.46435397863388062</v>
      </c>
      <c r="O330" s="79">
        <v>0.57110047340393066</v>
      </c>
      <c r="P330" s="79">
        <v>0.63170313835144043</v>
      </c>
      <c r="Q330" s="79">
        <v>0.60735839605331421</v>
      </c>
      <c r="R330" s="79">
        <v>0.60686898231506348</v>
      </c>
      <c r="S330" s="79">
        <v>0.62457907199859619</v>
      </c>
      <c r="T330" s="79">
        <v>0.65493947267532349</v>
      </c>
      <c r="U330" s="79">
        <v>0.69345170259475708</v>
      </c>
      <c r="V330" s="79">
        <v>0.68933284282684326</v>
      </c>
      <c r="W330" s="79">
        <v>0.72712582349777222</v>
      </c>
      <c r="X330" s="79">
        <v>0.82402193546295166</v>
      </c>
      <c r="Y330" s="79">
        <v>0.88477998971939087</v>
      </c>
      <c r="Z330" s="79">
        <v>0.99583947658538818</v>
      </c>
      <c r="AA330" s="79">
        <v>1.1223514080047607</v>
      </c>
      <c r="AB330" s="79">
        <v>1.1338579654693604</v>
      </c>
      <c r="AC330" s="79">
        <v>1.109699010848999</v>
      </c>
      <c r="AD330" s="79">
        <v>1.0565184354782104</v>
      </c>
      <c r="AE330" s="79">
        <v>0.89376485347747803</v>
      </c>
      <c r="AF330" s="79">
        <v>0.70169258117675781</v>
      </c>
      <c r="AG330" s="79">
        <v>-6.830451637506485E-2</v>
      </c>
      <c r="AH330" s="79">
        <v>-6.4555436372756958E-2</v>
      </c>
      <c r="AI330" s="79">
        <v>-1.8332604318857193E-2</v>
      </c>
      <c r="AJ330" s="79">
        <v>-2.6462122797966003E-2</v>
      </c>
      <c r="AK330" s="79">
        <v>-2.7637433260679245E-2</v>
      </c>
      <c r="AL330" s="79">
        <v>-5.3948543965816498E-2</v>
      </c>
      <c r="AM330" s="79">
        <v>-0.10280246287584305</v>
      </c>
      <c r="AN330" s="79">
        <v>-8.8971026241779327E-2</v>
      </c>
      <c r="AO330" s="79">
        <v>-0.10141810029745102</v>
      </c>
      <c r="AP330" s="79">
        <v>-6.486288458108902E-2</v>
      </c>
      <c r="AQ330" s="79">
        <v>-7.0230260491371155E-2</v>
      </c>
      <c r="AR330" s="79">
        <v>-2.9369354248046875E-2</v>
      </c>
      <c r="AS330" s="79">
        <v>-2.1664967760443687E-2</v>
      </c>
      <c r="AT330" s="79">
        <v>-7.9310372471809387E-2</v>
      </c>
      <c r="AU330" s="79">
        <v>-9.5454707741737366E-2</v>
      </c>
      <c r="AV330" s="79">
        <v>-7.0199131965637207E-2</v>
      </c>
      <c r="AW330" s="79">
        <v>-6.9482088088989258E-2</v>
      </c>
      <c r="AX330" s="79">
        <v>-0.11491385847330093</v>
      </c>
      <c r="AY330" s="79">
        <v>-0.10301748663187027</v>
      </c>
      <c r="AZ330" s="79">
        <v>-6.4508348703384399E-2</v>
      </c>
      <c r="BA330" s="79">
        <v>-4.9374405294656754E-2</v>
      </c>
      <c r="BB330" s="79">
        <v>-7.0065602660179138E-2</v>
      </c>
      <c r="BC330" s="79">
        <v>-5.4686818271875381E-2</v>
      </c>
      <c r="BD330" s="79">
        <v>-6.769225001335144E-2</v>
      </c>
      <c r="BE330" s="79">
        <v>-4.2678643018007278E-2</v>
      </c>
      <c r="BF330" s="79">
        <v>-3.5176079720258713E-2</v>
      </c>
      <c r="BG330" s="79">
        <v>3.5803080536425114E-3</v>
      </c>
      <c r="BH330" s="79">
        <v>-6.0992920771241188E-3</v>
      </c>
      <c r="BI330" s="79">
        <v>-7.1282335557043552E-3</v>
      </c>
      <c r="BJ330" s="79">
        <v>-2.8848141431808472E-2</v>
      </c>
      <c r="BK330" s="79">
        <v>-7.3635861277580261E-2</v>
      </c>
      <c r="BL330" s="79">
        <v>-5.9906039386987686E-2</v>
      </c>
      <c r="BM330" s="79">
        <v>-7.0509046316146851E-2</v>
      </c>
      <c r="BN330" s="79">
        <v>-3.6184132099151611E-2</v>
      </c>
      <c r="BO330" s="79">
        <v>-4.0870357304811478E-2</v>
      </c>
      <c r="BP330" s="79">
        <v>-1.2069346848875284E-3</v>
      </c>
      <c r="BQ330" s="79">
        <v>6.2889750115573406E-3</v>
      </c>
      <c r="BR330" s="79">
        <v>-4.9871299415826797E-2</v>
      </c>
      <c r="BS330" s="79">
        <v>-6.4464747905731201E-2</v>
      </c>
      <c r="BT330" s="79">
        <v>-3.3857841044664383E-2</v>
      </c>
      <c r="BU330" s="79">
        <v>-3.0156994238495827E-2</v>
      </c>
      <c r="BV330" s="79">
        <v>-6.9337576627731323E-2</v>
      </c>
      <c r="BW330" s="79">
        <v>-5.2742790430784225E-2</v>
      </c>
      <c r="BX330" s="79">
        <v>-1.6250418499112129E-2</v>
      </c>
      <c r="BY330" s="79">
        <v>-8.457571268081665E-3</v>
      </c>
      <c r="BZ330" s="79">
        <v>-3.3741939812898636E-2</v>
      </c>
      <c r="CA330" s="79">
        <v>-2.1528344601392746E-2</v>
      </c>
      <c r="CB330" s="79">
        <v>-3.8000337779521942E-2</v>
      </c>
      <c r="CC330" s="79">
        <v>-2.4930240586400032E-2</v>
      </c>
      <c r="CD330" s="79">
        <v>-1.482803001999855E-2</v>
      </c>
      <c r="CE330" s="79">
        <v>1.8757123500108719E-2</v>
      </c>
      <c r="CF330" s="79">
        <v>8.0039426684379578E-3</v>
      </c>
      <c r="CG330" s="79">
        <v>7.0763770490884781E-3</v>
      </c>
      <c r="CH330" s="79">
        <v>-1.1463675647974014E-2</v>
      </c>
      <c r="CI330" s="79">
        <v>-5.3435169160366058E-2</v>
      </c>
      <c r="CJ330" s="79">
        <v>-3.977571427822113E-2</v>
      </c>
      <c r="CK330" s="79">
        <v>-4.9101527780294418E-2</v>
      </c>
      <c r="CL330" s="79">
        <v>-1.6321310773491859E-2</v>
      </c>
      <c r="CM330" s="79">
        <v>-2.0535774528980255E-2</v>
      </c>
      <c r="CN330" s="79">
        <v>1.8298272043466568E-2</v>
      </c>
      <c r="CO330" s="79">
        <v>2.5649789720773697E-2</v>
      </c>
      <c r="CP330" s="79">
        <v>-2.9481882229447365E-2</v>
      </c>
      <c r="CQ330" s="79">
        <v>-4.3001189827919006E-2</v>
      </c>
      <c r="CR330" s="79">
        <v>-8.6879683658480644E-3</v>
      </c>
      <c r="CS330" s="79">
        <v>-2.9205582104623318E-3</v>
      </c>
      <c r="CT330" s="79">
        <v>-3.7771586328744888E-2</v>
      </c>
      <c r="CU330" s="79">
        <v>-1.7922690138220787E-2</v>
      </c>
      <c r="CV330" s="79">
        <v>1.7172878608107567E-2</v>
      </c>
      <c r="CW330" s="79">
        <v>1.9881304353475571E-2</v>
      </c>
      <c r="CX330" s="79">
        <v>-8.5842842236161232E-3</v>
      </c>
      <c r="CY330" s="79">
        <v>1.4371126890182495E-3</v>
      </c>
      <c r="CZ330" s="79">
        <v>-1.7435809597373009E-2</v>
      </c>
      <c r="DA330" s="79">
        <v>-7.1818381547927856E-3</v>
      </c>
      <c r="DB330" s="79">
        <v>5.5200220085680485E-3</v>
      </c>
      <c r="DC330" s="79">
        <v>3.3933941274881363E-2</v>
      </c>
      <c r="DD330" s="79">
        <v>2.210717648267746E-2</v>
      </c>
      <c r="DE330" s="79">
        <v>2.1280987188220024E-2</v>
      </c>
      <c r="DF330" s="79">
        <v>5.9207887388765812E-3</v>
      </c>
      <c r="DG330" s="79">
        <v>-3.3234473317861557E-2</v>
      </c>
      <c r="DH330" s="79">
        <v>-1.9645391032099724E-2</v>
      </c>
      <c r="DI330" s="79">
        <v>-2.7694007381796837E-2</v>
      </c>
      <c r="DJ330" s="79">
        <v>3.5415098536759615E-3</v>
      </c>
      <c r="DK330" s="79">
        <v>-2.0119007967878133E-4</v>
      </c>
      <c r="DL330" s="79">
        <v>3.7803474813699722E-2</v>
      </c>
      <c r="DM330" s="79">
        <v>4.5010607689619064E-2</v>
      </c>
      <c r="DN330" s="79">
        <v>-9.0924641117453575E-3</v>
      </c>
      <c r="DO330" s="79">
        <v>-2.1537629887461662E-2</v>
      </c>
      <c r="DP330" s="79">
        <v>1.6481900587677956E-2</v>
      </c>
      <c r="DQ330" s="79">
        <v>2.4315878748893738E-2</v>
      </c>
      <c r="DR330" s="79">
        <v>-6.2055992893874645E-3</v>
      </c>
      <c r="DS330" s="79">
        <v>1.689741387963295E-2</v>
      </c>
      <c r="DT330" s="79">
        <v>5.0596181303262711E-2</v>
      </c>
      <c r="DU330" s="79">
        <v>4.8220179975032806E-2</v>
      </c>
      <c r="DV330" s="79">
        <v>1.6573373228311539E-2</v>
      </c>
      <c r="DW330" s="79">
        <v>2.4402569979429245E-2</v>
      </c>
      <c r="DX330" s="79">
        <v>3.1287153251469135E-3</v>
      </c>
      <c r="DY330" s="79">
        <v>1.8444037064909935E-2</v>
      </c>
      <c r="DZ330" s="79">
        <v>3.4899372607469559E-2</v>
      </c>
      <c r="EA330" s="79">
        <v>5.5846855044364929E-2</v>
      </c>
      <c r="EB330" s="79">
        <v>4.2470008134841919E-2</v>
      </c>
      <c r="EC330" s="79">
        <v>4.17901910841465E-2</v>
      </c>
      <c r="ED330" s="79">
        <v>3.1021194532513618E-2</v>
      </c>
      <c r="EE330" s="79">
        <v>-4.0678731165826321E-3</v>
      </c>
      <c r="EF330" s="79">
        <v>9.4195995479822159E-3</v>
      </c>
      <c r="EG330" s="79">
        <v>3.2150507904589176E-3</v>
      </c>
      <c r="EH330" s="79">
        <v>3.2220266759395599E-2</v>
      </c>
      <c r="EI330" s="79">
        <v>2.9158720746636391E-2</v>
      </c>
      <c r="EJ330" s="79">
        <v>6.5965890884399414E-2</v>
      </c>
      <c r="EK330" s="79">
        <v>7.296454906463623E-2</v>
      </c>
      <c r="EL330" s="79">
        <v>2.0346615463495255E-2</v>
      </c>
      <c r="EM330" s="79">
        <v>9.4523383304476738E-3</v>
      </c>
      <c r="EN330" s="79">
        <v>5.2823193371295929E-2</v>
      </c>
      <c r="EO330" s="79">
        <v>6.3640967011451721E-2</v>
      </c>
      <c r="EP330" s="79">
        <v>3.9370674639940262E-2</v>
      </c>
      <c r="EQ330" s="79">
        <v>6.7172110080718994E-2</v>
      </c>
      <c r="ER330" s="79">
        <v>9.8854109644889832E-2</v>
      </c>
      <c r="ES330" s="79">
        <v>8.9137017726898193E-2</v>
      </c>
      <c r="ET330" s="79">
        <v>5.2897032350301743E-2</v>
      </c>
      <c r="EU330" s="79">
        <v>5.756104364991188E-2</v>
      </c>
      <c r="EV330" s="79">
        <v>3.2820627093315125E-2</v>
      </c>
      <c r="EW330" s="79">
        <v>67.743171691894531</v>
      </c>
      <c r="EX330" s="79">
        <v>67.91522216796875</v>
      </c>
      <c r="EY330" s="79">
        <v>66.772300720214844</v>
      </c>
      <c r="EZ330" s="79">
        <v>65.412300109863281</v>
      </c>
      <c r="FA330" s="79">
        <v>64.613456726074219</v>
      </c>
      <c r="FB330" s="79">
        <v>63.397739410400391</v>
      </c>
      <c r="FC330" s="79">
        <v>61.974742889404297</v>
      </c>
      <c r="FD330" s="79">
        <v>63.350486755371094</v>
      </c>
      <c r="FE330" s="79">
        <v>68.052268981933594</v>
      </c>
      <c r="FF330" s="79">
        <v>72.578010559082031</v>
      </c>
      <c r="FG330" s="79">
        <v>76.358848571777344</v>
      </c>
      <c r="FH330" s="79">
        <v>79.780487060546875</v>
      </c>
      <c r="FI330" s="79">
        <v>82.758949279785156</v>
      </c>
      <c r="FJ330" s="79">
        <v>85.122299194335938</v>
      </c>
      <c r="FK330" s="79">
        <v>86.708892822265625</v>
      </c>
      <c r="FL330" s="79">
        <v>88.432830810546875</v>
      </c>
      <c r="FM330" s="79">
        <v>89.334518432617188</v>
      </c>
      <c r="FN330" s="79">
        <v>89.692359924316406</v>
      </c>
      <c r="FO330" s="79">
        <v>88.794204711914063</v>
      </c>
      <c r="FP330" s="79">
        <v>87.155044555664063</v>
      </c>
      <c r="FQ330" s="79">
        <v>82.091644287109375</v>
      </c>
      <c r="FR330" s="79">
        <v>75.746826171875</v>
      </c>
      <c r="FS330" s="79">
        <v>72.036201477050781</v>
      </c>
      <c r="FT330" s="79">
        <v>69.421478271484375</v>
      </c>
      <c r="FU330" s="79">
        <v>3.0284443870186806E-2</v>
      </c>
      <c r="FV330" s="79">
        <v>5.2311990410089493E-2</v>
      </c>
      <c r="FW330" s="79">
        <v>2.7294972911477089E-2</v>
      </c>
      <c r="FX330" s="79">
        <v>135.80000305175781</v>
      </c>
      <c r="FY330" s="79">
        <v>1</v>
      </c>
      <c r="FZ330" s="52"/>
      <c r="GA330" s="34"/>
    </row>
    <row r="331" spans="1:183" x14ac:dyDescent="0.25">
      <c r="A331" t="s">
        <v>186</v>
      </c>
      <c r="B331" t="s">
        <v>236</v>
      </c>
      <c r="C331" t="s">
        <v>194</v>
      </c>
      <c r="D331" t="s">
        <v>202</v>
      </c>
      <c r="E331" t="s">
        <v>207</v>
      </c>
      <c r="F331" t="s">
        <v>185</v>
      </c>
      <c r="G331" t="s">
        <v>1</v>
      </c>
      <c r="H331" s="79">
        <v>567</v>
      </c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  <c r="BF331" s="79"/>
      <c r="BG331" s="79"/>
      <c r="BH331" s="79"/>
      <c r="BI331" s="79"/>
      <c r="BJ331" s="79"/>
      <c r="BK331" s="79"/>
      <c r="BL331" s="79"/>
      <c r="BM331" s="79"/>
      <c r="BN331" s="79"/>
      <c r="BO331" s="79"/>
      <c r="BP331" s="79"/>
      <c r="BQ331" s="79"/>
      <c r="BR331" s="79"/>
      <c r="BS331" s="79"/>
      <c r="BT331" s="79"/>
      <c r="BU331" s="79"/>
      <c r="BV331" s="79"/>
      <c r="BW331" s="79"/>
      <c r="BX331" s="79"/>
      <c r="BY331" s="79"/>
      <c r="BZ331" s="79"/>
      <c r="CA331" s="79"/>
      <c r="CB331" s="79"/>
      <c r="CC331" s="79"/>
      <c r="CD331" s="79"/>
      <c r="CE331" s="79"/>
      <c r="CF331" s="79"/>
      <c r="CG331" s="79"/>
      <c r="CH331" s="79"/>
      <c r="CI331" s="79"/>
      <c r="CJ331" s="79"/>
      <c r="CK331" s="79"/>
      <c r="CL331" s="79"/>
      <c r="CM331" s="79"/>
      <c r="CN331" s="79"/>
      <c r="CO331" s="79"/>
      <c r="CP331" s="79"/>
      <c r="CQ331" s="79"/>
      <c r="CR331" s="79"/>
      <c r="CS331" s="79"/>
      <c r="CT331" s="79"/>
      <c r="CU331" s="79"/>
      <c r="CV331" s="79"/>
      <c r="CW331" s="79"/>
      <c r="CX331" s="79"/>
      <c r="CY331" s="79"/>
      <c r="CZ331" s="79"/>
      <c r="DA331" s="79"/>
      <c r="DB331" s="79"/>
      <c r="DC331" s="79"/>
      <c r="DD331" s="79"/>
      <c r="DE331" s="79"/>
      <c r="DF331" s="79"/>
      <c r="DG331" s="79"/>
      <c r="DH331" s="79"/>
      <c r="DI331" s="79"/>
      <c r="DJ331" s="79"/>
      <c r="DK331" s="79"/>
      <c r="DL331" s="79"/>
      <c r="DM331" s="79"/>
      <c r="DN331" s="79"/>
      <c r="DO331" s="79"/>
      <c r="DP331" s="79"/>
      <c r="DQ331" s="79"/>
      <c r="DR331" s="79"/>
      <c r="DS331" s="79"/>
      <c r="DT331" s="79"/>
      <c r="DU331" s="79"/>
      <c r="DV331" s="79"/>
      <c r="DW331" s="79"/>
      <c r="DX331" s="79"/>
      <c r="DY331" s="79"/>
      <c r="DZ331" s="79"/>
      <c r="EA331" s="79"/>
      <c r="EB331" s="79"/>
      <c r="EC331" s="79"/>
      <c r="ED331" s="79"/>
      <c r="EE331" s="79"/>
      <c r="EF331" s="79"/>
      <c r="EG331" s="79"/>
      <c r="EH331" s="79"/>
      <c r="EI331" s="79"/>
      <c r="EJ331" s="79"/>
      <c r="EK331" s="79"/>
      <c r="EL331" s="79"/>
      <c r="EM331" s="79"/>
      <c r="EN331" s="79"/>
      <c r="EO331" s="79"/>
      <c r="EP331" s="79"/>
      <c r="EQ331" s="79"/>
      <c r="ER331" s="79"/>
      <c r="ES331" s="79"/>
      <c r="ET331" s="79"/>
      <c r="EU331" s="79"/>
      <c r="EV331" s="79"/>
      <c r="EW331" s="79"/>
      <c r="EX331" s="79"/>
      <c r="EY331" s="79"/>
      <c r="EZ331" s="79"/>
      <c r="FA331" s="79"/>
      <c r="FB331" s="79"/>
      <c r="FC331" s="79"/>
      <c r="FD331" s="79"/>
      <c r="FE331" s="79"/>
      <c r="FF331" s="79"/>
      <c r="FG331" s="79"/>
      <c r="FH331" s="79"/>
      <c r="FI331" s="79"/>
      <c r="FJ331" s="79"/>
      <c r="FK331" s="79"/>
      <c r="FL331" s="79"/>
      <c r="FM331" s="79"/>
      <c r="FN331" s="79"/>
      <c r="FO331" s="79"/>
      <c r="FP331" s="79"/>
      <c r="FQ331" s="79"/>
      <c r="FR331" s="79"/>
      <c r="FS331" s="79"/>
      <c r="FT331" s="79"/>
      <c r="FU331" s="79"/>
      <c r="FV331" s="79"/>
      <c r="FW331" s="79"/>
      <c r="FX331" s="79">
        <v>50</v>
      </c>
      <c r="FY331" s="79">
        <v>0</v>
      </c>
      <c r="FZ331" s="52"/>
      <c r="GA331" s="34"/>
    </row>
    <row r="332" spans="1:183" x14ac:dyDescent="0.25">
      <c r="A332" t="s">
        <v>186</v>
      </c>
      <c r="B332" t="s">
        <v>236</v>
      </c>
      <c r="C332" t="s">
        <v>194</v>
      </c>
      <c r="D332" t="s">
        <v>202</v>
      </c>
      <c r="E332" t="s">
        <v>208</v>
      </c>
      <c r="F332" t="s">
        <v>1</v>
      </c>
      <c r="G332" t="s">
        <v>198</v>
      </c>
      <c r="H332" s="79">
        <v>28839</v>
      </c>
      <c r="I332" s="79">
        <v>0.42158180475234985</v>
      </c>
      <c r="J332" s="79">
        <v>0.36469566822052002</v>
      </c>
      <c r="K332" s="79">
        <v>0.33345234394073486</v>
      </c>
      <c r="L332" s="79">
        <v>0.31595122814178467</v>
      </c>
      <c r="M332" s="79">
        <v>0.3132362961769104</v>
      </c>
      <c r="N332" s="79">
        <v>0.32973358035087585</v>
      </c>
      <c r="O332" s="79">
        <v>0.3681308925151825</v>
      </c>
      <c r="P332" s="79">
        <v>0.41436368227005005</v>
      </c>
      <c r="Q332" s="79">
        <v>0.42493551969528198</v>
      </c>
      <c r="R332" s="79">
        <v>0.42294162511825562</v>
      </c>
      <c r="S332" s="79">
        <v>0.42146575450897217</v>
      </c>
      <c r="T332" s="79">
        <v>0.42775040864944458</v>
      </c>
      <c r="U332" s="79">
        <v>0.43972763419151306</v>
      </c>
      <c r="V332" s="79">
        <v>0.44815337657928467</v>
      </c>
      <c r="W332" s="79">
        <v>0.46026909351348877</v>
      </c>
      <c r="X332" s="79">
        <v>0.47497513890266418</v>
      </c>
      <c r="Y332" s="79">
        <v>0.52244371175765991</v>
      </c>
      <c r="Z332" s="79">
        <v>0.57404857873916626</v>
      </c>
      <c r="AA332" s="79">
        <v>0.6278231143951416</v>
      </c>
      <c r="AB332" s="79">
        <v>0.65274596214294434</v>
      </c>
      <c r="AC332" s="79">
        <v>0.68451064825057983</v>
      </c>
      <c r="AD332" s="79">
        <v>0.6975938081741333</v>
      </c>
      <c r="AE332" s="79">
        <v>0.6204298734664917</v>
      </c>
      <c r="AF332" s="79">
        <v>0.51504981517791748</v>
      </c>
      <c r="AG332" s="79">
        <v>-5.0450760871171951E-2</v>
      </c>
      <c r="AH332" s="79">
        <v>-3.9003003388643265E-2</v>
      </c>
      <c r="AI332" s="79">
        <v>-2.7422068640589714E-2</v>
      </c>
      <c r="AJ332" s="79">
        <v>-2.5551661849021912E-2</v>
      </c>
      <c r="AK332" s="79">
        <v>-1.8723076209425926E-2</v>
      </c>
      <c r="AL332" s="79">
        <v>-1.4696035534143448E-2</v>
      </c>
      <c r="AM332" s="79">
        <v>-1.5048938803374767E-2</v>
      </c>
      <c r="AN332" s="79">
        <v>-7.8360531479120255E-3</v>
      </c>
      <c r="AO332" s="79">
        <v>-9.7542637959122658E-3</v>
      </c>
      <c r="AP332" s="79">
        <v>-6.2902127392590046E-3</v>
      </c>
      <c r="AQ332" s="79">
        <v>-6.2010986730456352E-3</v>
      </c>
      <c r="AR332" s="79">
        <v>-1.0825987905263901E-2</v>
      </c>
      <c r="AS332" s="79">
        <v>-1.4635132625699043E-2</v>
      </c>
      <c r="AT332" s="79">
        <v>-1.0251928120851517E-2</v>
      </c>
      <c r="AU332" s="79">
        <v>-4.1107139550149441E-3</v>
      </c>
      <c r="AV332" s="79">
        <v>1.9179360242560506E-3</v>
      </c>
      <c r="AW332" s="79">
        <v>1.4452979899942875E-2</v>
      </c>
      <c r="AX332" s="79">
        <v>6.3110426999628544E-3</v>
      </c>
      <c r="AY332" s="79">
        <v>1.6479499638080597E-2</v>
      </c>
      <c r="AZ332" s="79">
        <v>1.8314013257622719E-2</v>
      </c>
      <c r="BA332" s="79">
        <v>-4.1181885171681643E-4</v>
      </c>
      <c r="BB332" s="79">
        <v>-1.4859897084534168E-2</v>
      </c>
      <c r="BC332" s="79">
        <v>-2.4659553542733192E-2</v>
      </c>
      <c r="BD332" s="79">
        <v>-3.8662519305944443E-2</v>
      </c>
      <c r="BE332" s="79">
        <v>-4.3049696832895279E-2</v>
      </c>
      <c r="BF332" s="79">
        <v>-3.2567117363214493E-2</v>
      </c>
      <c r="BG332" s="79">
        <v>-2.1797897294163704E-2</v>
      </c>
      <c r="BH332" s="79">
        <v>-2.0239941775798798E-2</v>
      </c>
      <c r="BI332" s="79">
        <v>-1.3629729859530926E-2</v>
      </c>
      <c r="BJ332" s="79">
        <v>-9.9046556279063225E-3</v>
      </c>
      <c r="BK332" s="79">
        <v>-1.0328583419322968E-2</v>
      </c>
      <c r="BL332" s="79">
        <v>-2.9083741828799248E-3</v>
      </c>
      <c r="BM332" s="79">
        <v>-4.222081508487463E-3</v>
      </c>
      <c r="BN332" s="79">
        <v>-1.6551600128877908E-4</v>
      </c>
      <c r="BO332" s="79">
        <v>3.0458930996246636E-4</v>
      </c>
      <c r="BP332" s="79">
        <v>-3.9212843403220177E-3</v>
      </c>
      <c r="BQ332" s="79">
        <v>-7.1291234344244003E-3</v>
      </c>
      <c r="BR332" s="79">
        <v>-2.2993388120085001E-3</v>
      </c>
      <c r="BS332" s="79">
        <v>3.7603240925818682E-3</v>
      </c>
      <c r="BT332" s="79">
        <v>1.0503060184419155E-2</v>
      </c>
      <c r="BU332" s="79">
        <v>2.3830132558941841E-2</v>
      </c>
      <c r="BV332" s="79">
        <v>1.6051856800913811E-2</v>
      </c>
      <c r="BW332" s="79">
        <v>2.5960206985473633E-2</v>
      </c>
      <c r="BX332" s="79">
        <v>2.8987724334001541E-2</v>
      </c>
      <c r="BY332" s="79">
        <v>8.2158567383885384E-3</v>
      </c>
      <c r="BZ332" s="79">
        <v>-6.8069659173488617E-3</v>
      </c>
      <c r="CA332" s="79">
        <v>-1.7178777605295181E-2</v>
      </c>
      <c r="CB332" s="79">
        <v>-3.1384095549583435E-2</v>
      </c>
      <c r="CC332" s="79">
        <v>-3.7923745810985565E-2</v>
      </c>
      <c r="CD332" s="79">
        <v>-2.8109641745686531E-2</v>
      </c>
      <c r="CE332" s="79">
        <v>-1.7902614548802376E-2</v>
      </c>
      <c r="CF332" s="79">
        <v>-1.6561059281229973E-2</v>
      </c>
      <c r="CG332" s="79">
        <v>-1.0102094151079655E-2</v>
      </c>
      <c r="CH332" s="79">
        <v>-6.5861609764397144E-3</v>
      </c>
      <c r="CI332" s="79">
        <v>-7.0592793636023998E-3</v>
      </c>
      <c r="CJ332" s="79">
        <v>5.0452142022550106E-4</v>
      </c>
      <c r="CK332" s="79">
        <v>-3.9050893974490464E-4</v>
      </c>
      <c r="CL332" s="79">
        <v>4.0764301083981991E-3</v>
      </c>
      <c r="CM332" s="79">
        <v>4.8104086890816689E-3</v>
      </c>
      <c r="CN332" s="79">
        <v>8.6089305114001036E-4</v>
      </c>
      <c r="CO332" s="79">
        <v>-1.9304838497191668E-3</v>
      </c>
      <c r="CP332" s="79">
        <v>3.2085999846458435E-3</v>
      </c>
      <c r="CQ332" s="79">
        <v>9.2117814347147942E-3</v>
      </c>
      <c r="CR332" s="79">
        <v>1.6449090093374252E-2</v>
      </c>
      <c r="CS332" s="79">
        <v>3.0324719846248627E-2</v>
      </c>
      <c r="CT332" s="79">
        <v>2.2798314690589905E-2</v>
      </c>
      <c r="CU332" s="79">
        <v>3.2526515424251556E-2</v>
      </c>
      <c r="CV332" s="79">
        <v>3.6380305886268616E-2</v>
      </c>
      <c r="CW332" s="79">
        <v>1.4191358350217342E-2</v>
      </c>
      <c r="CX332" s="79">
        <v>-1.2295295018702745E-3</v>
      </c>
      <c r="CY332" s="79">
        <v>-1.1997614055871964E-2</v>
      </c>
      <c r="CZ332" s="79">
        <v>-2.6343079283833504E-2</v>
      </c>
      <c r="DA332" s="79">
        <v>-3.2797791063785553E-2</v>
      </c>
      <c r="DB332" s="79">
        <v>-2.3652167990803719E-2</v>
      </c>
      <c r="DC332" s="79">
        <v>-1.4007329009473324E-2</v>
      </c>
      <c r="DD332" s="79">
        <v>-1.2882178649306297E-2</v>
      </c>
      <c r="DE332" s="79">
        <v>-6.5744584426283836E-3</v>
      </c>
      <c r="DF332" s="79">
        <v>-3.2676660921424627E-3</v>
      </c>
      <c r="DG332" s="79">
        <v>-3.7899753078818321E-3</v>
      </c>
      <c r="DH332" s="79">
        <v>3.9174170233309269E-3</v>
      </c>
      <c r="DI332" s="79">
        <v>3.4410632215440273E-3</v>
      </c>
      <c r="DJ332" s="79">
        <v>8.3183767274022102E-3</v>
      </c>
      <c r="DK332" s="79">
        <v>9.3162283301353455E-3</v>
      </c>
      <c r="DL332" s="79">
        <v>5.643070675432682E-3</v>
      </c>
      <c r="DM332" s="79">
        <v>3.2681552693247795E-3</v>
      </c>
      <c r="DN332" s="79">
        <v>8.7165385484695435E-3</v>
      </c>
      <c r="DO332" s="79">
        <v>1.4663238078355789E-2</v>
      </c>
      <c r="DP332" s="79">
        <v>2.2395122796297073E-2</v>
      </c>
      <c r="DQ332" s="79">
        <v>3.6819308996200562E-2</v>
      </c>
      <c r="DR332" s="79">
        <v>2.9544772580265999E-2</v>
      </c>
      <c r="DS332" s="79">
        <v>3.9092820137739182E-2</v>
      </c>
      <c r="DT332" s="79">
        <v>4.3772879987955093E-2</v>
      </c>
      <c r="DU332" s="79">
        <v>2.0166860893368721E-2</v>
      </c>
      <c r="DV332" s="79">
        <v>4.3479069136083126E-3</v>
      </c>
      <c r="DW332" s="79">
        <v>-6.8164505064487457E-3</v>
      </c>
      <c r="DX332" s="79">
        <v>-2.1302064880728722E-2</v>
      </c>
      <c r="DY332" s="79">
        <v>-2.5396730750799179E-2</v>
      </c>
      <c r="DZ332" s="79">
        <v>-1.7216281965374947E-2</v>
      </c>
      <c r="EA332" s="79">
        <v>-8.3831576630473137E-3</v>
      </c>
      <c r="EB332" s="79">
        <v>-7.5704567134380341E-3</v>
      </c>
      <c r="EC332" s="79">
        <v>-1.4811132568866014E-3</v>
      </c>
      <c r="ED332" s="79">
        <v>1.5237139305099845E-3</v>
      </c>
      <c r="EE332" s="79">
        <v>9.3037995975464582E-4</v>
      </c>
      <c r="EF332" s="79">
        <v>8.8450973853468895E-3</v>
      </c>
      <c r="EG332" s="79">
        <v>8.9732445776462555E-3</v>
      </c>
      <c r="EH332" s="79">
        <v>1.444307342171669E-2</v>
      </c>
      <c r="EI332" s="79">
        <v>1.5821916982531548E-2</v>
      </c>
      <c r="EJ332" s="79">
        <v>1.2547774240374565E-2</v>
      </c>
      <c r="EK332" s="79">
        <v>1.0774164460599422E-2</v>
      </c>
      <c r="EL332" s="79">
        <v>1.6669128090143204E-2</v>
      </c>
      <c r="EM332" s="79">
        <v>2.253427542746067E-2</v>
      </c>
      <c r="EN332" s="79">
        <v>3.0980246141552925E-2</v>
      </c>
      <c r="EO332" s="79">
        <v>4.6196464449167252E-2</v>
      </c>
      <c r="EP332" s="79">
        <v>3.9285585284233093E-2</v>
      </c>
      <c r="EQ332" s="79">
        <v>4.8573527485132217E-2</v>
      </c>
      <c r="ER332" s="79">
        <v>5.4446592926979065E-2</v>
      </c>
      <c r="ES332" s="79">
        <v>2.8794536367058754E-2</v>
      </c>
      <c r="ET332" s="79">
        <v>1.2400838546454906E-2</v>
      </c>
      <c r="EU332" s="79">
        <v>6.6432589665055275E-4</v>
      </c>
      <c r="EV332" s="79">
        <v>-1.402363833039999E-2</v>
      </c>
      <c r="EW332" s="79">
        <v>64.302986145019531</v>
      </c>
      <c r="EX332" s="79">
        <v>63.808986663818359</v>
      </c>
      <c r="EY332" s="79">
        <v>62.889400482177734</v>
      </c>
      <c r="EZ332" s="79">
        <v>62.26226806640625</v>
      </c>
      <c r="FA332" s="79">
        <v>61.539516448974609</v>
      </c>
      <c r="FB332" s="79">
        <v>60.994258880615234</v>
      </c>
      <c r="FC332" s="79">
        <v>60.417766571044922</v>
      </c>
      <c r="FD332" s="79">
        <v>60.718227386474609</v>
      </c>
      <c r="FE332" s="79">
        <v>63.119251251220703</v>
      </c>
      <c r="FF332" s="79">
        <v>66.396392822265625</v>
      </c>
      <c r="FG332" s="79">
        <v>69.859268188476563</v>
      </c>
      <c r="FH332" s="79">
        <v>73.252639770507813</v>
      </c>
      <c r="FI332" s="79">
        <v>76.313835144042969</v>
      </c>
      <c r="FJ332" s="79">
        <v>78.897048950195313</v>
      </c>
      <c r="FK332" s="79">
        <v>80.769203186035156</v>
      </c>
      <c r="FL332" s="79">
        <v>81.77166748046875</v>
      </c>
      <c r="FM332" s="79">
        <v>82.34906005859375</v>
      </c>
      <c r="FN332" s="79">
        <v>81.546104431152344</v>
      </c>
      <c r="FO332" s="79">
        <v>79.621734619140625</v>
      </c>
      <c r="FP332" s="79">
        <v>76.958686828613281</v>
      </c>
      <c r="FQ332" s="79">
        <v>73.002471923828125</v>
      </c>
      <c r="FR332" s="79">
        <v>69.264923095703125</v>
      </c>
      <c r="FS332" s="79">
        <v>66.987686157226563</v>
      </c>
      <c r="FT332" s="79">
        <v>65.53729248046875</v>
      </c>
      <c r="FU332" s="79">
        <v>6.5055214799940586E-3</v>
      </c>
      <c r="FV332" s="79">
        <v>1.1102093383669853E-2</v>
      </c>
      <c r="FW332" s="79">
        <v>5.7920771650969982E-3</v>
      </c>
      <c r="FX332" s="79">
        <v>3474.45458984375</v>
      </c>
      <c r="FY332" s="79">
        <v>1</v>
      </c>
      <c r="FZ332" s="52"/>
      <c r="GA332" s="34"/>
    </row>
    <row r="333" spans="1:183" x14ac:dyDescent="0.25">
      <c r="A333" t="s">
        <v>186</v>
      </c>
      <c r="B333" t="s">
        <v>236</v>
      </c>
      <c r="C333" t="s">
        <v>194</v>
      </c>
      <c r="D333" t="s">
        <v>202</v>
      </c>
      <c r="E333" t="s">
        <v>208</v>
      </c>
      <c r="F333" t="s">
        <v>1</v>
      </c>
      <c r="G333" t="s">
        <v>200</v>
      </c>
      <c r="H333" s="79">
        <v>4281</v>
      </c>
      <c r="I333" s="79">
        <v>0.55243563652038574</v>
      </c>
      <c r="J333" s="79">
        <v>0.47071847319602966</v>
      </c>
      <c r="K333" s="79">
        <v>0.42810600996017456</v>
      </c>
      <c r="L333" s="79">
        <v>0.39772653579711914</v>
      </c>
      <c r="M333" s="79">
        <v>0.39270424842834473</v>
      </c>
      <c r="N333" s="79">
        <v>0.39436474442481995</v>
      </c>
      <c r="O333" s="79">
        <v>0.43527871370315552</v>
      </c>
      <c r="P333" s="79">
        <v>0.4683229923248291</v>
      </c>
      <c r="Q333" s="79">
        <v>0.50891828536987305</v>
      </c>
      <c r="R333" s="79">
        <v>0.52130270004272461</v>
      </c>
      <c r="S333" s="79">
        <v>0.53321635723114014</v>
      </c>
      <c r="T333" s="79">
        <v>0.58044421672821045</v>
      </c>
      <c r="U333" s="79">
        <v>0.62916553020477295</v>
      </c>
      <c r="V333" s="79">
        <v>0.66437095403671265</v>
      </c>
      <c r="W333" s="79">
        <v>0.69596785306930542</v>
      </c>
      <c r="X333" s="79">
        <v>0.75888776779174805</v>
      </c>
      <c r="Y333" s="79">
        <v>0.81217396259307861</v>
      </c>
      <c r="Z333" s="79">
        <v>0.86599373817443848</v>
      </c>
      <c r="AA333" s="79">
        <v>0.91165280342102051</v>
      </c>
      <c r="AB333" s="79">
        <v>0.89825534820556641</v>
      </c>
      <c r="AC333" s="79">
        <v>0.89490312337875366</v>
      </c>
      <c r="AD333" s="79">
        <v>0.87515342235565186</v>
      </c>
      <c r="AE333" s="79">
        <v>0.78633534908294678</v>
      </c>
      <c r="AF333" s="79">
        <v>0.66517287492752075</v>
      </c>
      <c r="AG333" s="79">
        <v>-9.9130704998970032E-2</v>
      </c>
      <c r="AH333" s="79">
        <v>-0.11309680342674255</v>
      </c>
      <c r="AI333" s="79">
        <v>-0.10166609287261963</v>
      </c>
      <c r="AJ333" s="79">
        <v>-9.0553358197212219E-2</v>
      </c>
      <c r="AK333" s="79">
        <v>-7.7708639204502106E-2</v>
      </c>
      <c r="AL333" s="79">
        <v>-8.4520943462848663E-2</v>
      </c>
      <c r="AM333" s="79">
        <v>-8.5970781743526459E-2</v>
      </c>
      <c r="AN333" s="79">
        <v>-8.6336709558963776E-2</v>
      </c>
      <c r="AO333" s="79">
        <v>-5.9146951884031296E-2</v>
      </c>
      <c r="AP333" s="79">
        <v>-7.9295292496681213E-2</v>
      </c>
      <c r="AQ333" s="79">
        <v>-9.0138301253318787E-2</v>
      </c>
      <c r="AR333" s="79">
        <v>-8.453436940908432E-2</v>
      </c>
      <c r="AS333" s="79">
        <v>-8.933519572019577E-2</v>
      </c>
      <c r="AT333" s="79">
        <v>-9.6152953803539276E-2</v>
      </c>
      <c r="AU333" s="79">
        <v>-8.5467219352722168E-2</v>
      </c>
      <c r="AV333" s="79">
        <v>-4.0365051478147507E-2</v>
      </c>
      <c r="AW333" s="79">
        <v>-3.4751787781715393E-2</v>
      </c>
      <c r="AX333" s="79">
        <v>-4.3810445815324783E-2</v>
      </c>
      <c r="AY333" s="79">
        <v>-5.1025722175836563E-2</v>
      </c>
      <c r="AZ333" s="79">
        <v>-4.8380792140960693E-2</v>
      </c>
      <c r="BA333" s="79">
        <v>-5.4984193295240402E-2</v>
      </c>
      <c r="BB333" s="79">
        <v>-8.2991071045398712E-2</v>
      </c>
      <c r="BC333" s="79">
        <v>-6.869833916425705E-2</v>
      </c>
      <c r="BD333" s="79">
        <v>-6.9988302886486053E-2</v>
      </c>
      <c r="BE333" s="79">
        <v>-7.6908834278583527E-2</v>
      </c>
      <c r="BF333" s="79">
        <v>-9.162517637014389E-2</v>
      </c>
      <c r="BG333" s="79">
        <v>-8.1262148916721344E-2</v>
      </c>
      <c r="BH333" s="79">
        <v>-7.1134053170681E-2</v>
      </c>
      <c r="BI333" s="79">
        <v>-5.8558784425258636E-2</v>
      </c>
      <c r="BJ333" s="79">
        <v>-6.556277722120285E-2</v>
      </c>
      <c r="BK333" s="79">
        <v>-6.6658511757850647E-2</v>
      </c>
      <c r="BL333" s="79">
        <v>-6.8819642066955566E-2</v>
      </c>
      <c r="BM333" s="79">
        <v>-4.1694324463605881E-2</v>
      </c>
      <c r="BN333" s="79">
        <v>-5.756722018122673E-2</v>
      </c>
      <c r="BO333" s="79">
        <v>-6.8701475858688354E-2</v>
      </c>
      <c r="BP333" s="79">
        <v>-6.2184933573007584E-2</v>
      </c>
      <c r="BQ333" s="79">
        <v>-6.6397733986377716E-2</v>
      </c>
      <c r="BR333" s="79">
        <v>-7.2098016738891602E-2</v>
      </c>
      <c r="BS333" s="79">
        <v>-6.1932723969221115E-2</v>
      </c>
      <c r="BT333" s="79">
        <v>-1.6020944342017174E-2</v>
      </c>
      <c r="BU333" s="79">
        <v>-9.7042704001069069E-3</v>
      </c>
      <c r="BV333" s="79">
        <v>-1.831541582942009E-2</v>
      </c>
      <c r="BW333" s="79">
        <v>-2.562752366065979E-2</v>
      </c>
      <c r="BX333" s="79">
        <v>-2.5608118623495102E-2</v>
      </c>
      <c r="BY333" s="79">
        <v>-3.457241877913475E-2</v>
      </c>
      <c r="BZ333" s="79">
        <v>-6.0934793204069138E-2</v>
      </c>
      <c r="CA333" s="79">
        <v>-4.6753145754337311E-2</v>
      </c>
      <c r="CB333" s="79">
        <v>-4.8816122114658356E-2</v>
      </c>
      <c r="CC333" s="79">
        <v>-6.1518032103776932E-2</v>
      </c>
      <c r="CD333" s="79">
        <v>-7.6753988862037659E-2</v>
      </c>
      <c r="CE333" s="79">
        <v>-6.7130453884601593E-2</v>
      </c>
      <c r="CF333" s="79">
        <v>-5.7684306055307388E-2</v>
      </c>
      <c r="CG333" s="79">
        <v>-4.5295655727386475E-2</v>
      </c>
      <c r="CH333" s="79">
        <v>-5.2432402968406677E-2</v>
      </c>
      <c r="CI333" s="79">
        <v>-5.3282890468835831E-2</v>
      </c>
      <c r="CJ333" s="79">
        <v>-5.6687373667955399E-2</v>
      </c>
      <c r="CK333" s="79">
        <v>-2.9606694355607033E-2</v>
      </c>
      <c r="CL333" s="79">
        <v>-4.2518418282270432E-2</v>
      </c>
      <c r="CM333" s="79">
        <v>-5.385439470410347E-2</v>
      </c>
      <c r="CN333" s="79">
        <v>-4.6705771237611771E-2</v>
      </c>
      <c r="CO333" s="79">
        <v>-5.0511322915554047E-2</v>
      </c>
      <c r="CP333" s="79">
        <v>-5.5437657982110977E-2</v>
      </c>
      <c r="CQ333" s="79">
        <v>-4.5632805675268173E-2</v>
      </c>
      <c r="CR333" s="79">
        <v>8.3971431013196707E-4</v>
      </c>
      <c r="CS333" s="79">
        <v>7.6435646042227745E-3</v>
      </c>
      <c r="CT333" s="79">
        <v>-6.5763434395194054E-4</v>
      </c>
      <c r="CU333" s="79">
        <v>-8.0368099734187126E-3</v>
      </c>
      <c r="CV333" s="79">
        <v>-9.8358364775776863E-3</v>
      </c>
      <c r="CW333" s="79">
        <v>-2.0435282960534096E-2</v>
      </c>
      <c r="CX333" s="79">
        <v>-4.5658685266971588E-2</v>
      </c>
      <c r="CY333" s="79">
        <v>-3.1553968787193298E-2</v>
      </c>
      <c r="CZ333" s="79">
        <v>-3.4152332693338394E-2</v>
      </c>
      <c r="DA333" s="79">
        <v>-4.6127241104841232E-2</v>
      </c>
      <c r="DB333" s="79">
        <v>-6.1882805079221725E-2</v>
      </c>
      <c r="DC333" s="79">
        <v>-5.2998747676610947E-2</v>
      </c>
      <c r="DD333" s="79">
        <v>-4.4234555214643478E-2</v>
      </c>
      <c r="DE333" s="79">
        <v>-3.2032527029514313E-2</v>
      </c>
      <c r="DF333" s="79">
        <v>-3.9302032440900803E-2</v>
      </c>
      <c r="DG333" s="79">
        <v>-3.9907272905111313E-2</v>
      </c>
      <c r="DH333" s="79">
        <v>-4.4555108994245529E-2</v>
      </c>
      <c r="DI333" s="79">
        <v>-1.7519060522317886E-2</v>
      </c>
      <c r="DJ333" s="79">
        <v>-2.7469620108604431E-2</v>
      </c>
      <c r="DK333" s="79">
        <v>-3.9007313549518585E-2</v>
      </c>
      <c r="DL333" s="79">
        <v>-3.1226620078086853E-2</v>
      </c>
      <c r="DM333" s="79">
        <v>-3.4624908119440079E-2</v>
      </c>
      <c r="DN333" s="79">
        <v>-3.8777288049459457E-2</v>
      </c>
      <c r="DO333" s="79">
        <v>-2.9332885518670082E-2</v>
      </c>
      <c r="DP333" s="79">
        <v>1.7700370401144028E-2</v>
      </c>
      <c r="DQ333" s="79">
        <v>2.4991400539875031E-2</v>
      </c>
      <c r="DR333" s="79">
        <v>1.7000148072838783E-2</v>
      </c>
      <c r="DS333" s="79">
        <v>9.5539065077900887E-3</v>
      </c>
      <c r="DT333" s="79">
        <v>5.9364465996623039E-3</v>
      </c>
      <c r="DU333" s="79">
        <v>-6.2981504015624523E-3</v>
      </c>
      <c r="DV333" s="79">
        <v>-3.0382575467228889E-2</v>
      </c>
      <c r="DW333" s="79">
        <v>-1.6354791820049286E-2</v>
      </c>
      <c r="DX333" s="79">
        <v>-1.9488546997308731E-2</v>
      </c>
      <c r="DY333" s="79">
        <v>-2.3905370384454727E-2</v>
      </c>
      <c r="DZ333" s="79">
        <v>-4.0411181747913361E-2</v>
      </c>
      <c r="EA333" s="79">
        <v>-3.2594814896583557E-2</v>
      </c>
      <c r="EB333" s="79">
        <v>-2.4815252050757408E-2</v>
      </c>
      <c r="EC333" s="79">
        <v>-1.288266945630312E-2</v>
      </c>
      <c r="ED333" s="79">
        <v>-2.0343858748674393E-2</v>
      </c>
      <c r="EE333" s="79">
        <v>-2.0595001056790352E-2</v>
      </c>
      <c r="EF333" s="79">
        <v>-2.703804150223732E-2</v>
      </c>
      <c r="EG333" s="79">
        <v>-6.6436281485948712E-5</v>
      </c>
      <c r="EH333" s="79">
        <v>-5.7415422052145004E-3</v>
      </c>
      <c r="EI333" s="79">
        <v>-1.7570488154888153E-2</v>
      </c>
      <c r="EJ333" s="79">
        <v>-8.8771805167198181E-3</v>
      </c>
      <c r="EK333" s="79">
        <v>-1.168744545429945E-2</v>
      </c>
      <c r="EL333" s="79">
        <v>-1.4722364954650402E-2</v>
      </c>
      <c r="EM333" s="79">
        <v>-5.7983906008303165E-3</v>
      </c>
      <c r="EN333" s="79">
        <v>4.204447939991951E-2</v>
      </c>
      <c r="EO333" s="79">
        <v>5.0038918852806091E-2</v>
      </c>
      <c r="EP333" s="79">
        <v>4.2495176196098328E-2</v>
      </c>
      <c r="EQ333" s="79">
        <v>3.4952107816934586E-2</v>
      </c>
      <c r="ER333" s="79">
        <v>2.8709119185805321E-2</v>
      </c>
      <c r="ES333" s="79">
        <v>1.4113625511527061E-2</v>
      </c>
      <c r="ET333" s="79">
        <v>-8.3263004198670387E-3</v>
      </c>
      <c r="EU333" s="79">
        <v>5.590406246483326E-3</v>
      </c>
      <c r="EV333" s="79">
        <v>1.6836306313052773E-3</v>
      </c>
      <c r="EW333" s="79">
        <v>69.010063171386719</v>
      </c>
      <c r="EX333" s="79">
        <v>67.852569580078125</v>
      </c>
      <c r="EY333" s="79">
        <v>66.614616394042969</v>
      </c>
      <c r="EZ333" s="79">
        <v>65.585853576660156</v>
      </c>
      <c r="FA333" s="79">
        <v>64.613540649414063</v>
      </c>
      <c r="FB333" s="79">
        <v>63.742973327636719</v>
      </c>
      <c r="FC333" s="79">
        <v>62.729557037353516</v>
      </c>
      <c r="FD333" s="79">
        <v>63.108463287353516</v>
      </c>
      <c r="FE333" s="79">
        <v>66.043891906738281</v>
      </c>
      <c r="FF333" s="79">
        <v>69.930793762207031</v>
      </c>
      <c r="FG333" s="79">
        <v>73.84454345703125</v>
      </c>
      <c r="FH333" s="79">
        <v>77.419158935546875</v>
      </c>
      <c r="FI333" s="79">
        <v>80.721725463867188</v>
      </c>
      <c r="FJ333" s="79">
        <v>83.639762878417969</v>
      </c>
      <c r="FK333" s="79">
        <v>85.837882995605469</v>
      </c>
      <c r="FL333" s="79">
        <v>87.214042663574219</v>
      </c>
      <c r="FM333" s="79">
        <v>87.97412109375</v>
      </c>
      <c r="FN333" s="79">
        <v>87.439117431640625</v>
      </c>
      <c r="FO333" s="79">
        <v>86.174919128417969</v>
      </c>
      <c r="FP333" s="79">
        <v>83.85504150390625</v>
      </c>
      <c r="FQ333" s="79">
        <v>79.955734252929688</v>
      </c>
      <c r="FR333" s="79">
        <v>75.781761169433594</v>
      </c>
      <c r="FS333" s="79">
        <v>72.859153747558594</v>
      </c>
      <c r="FT333" s="79">
        <v>70.806251525878906</v>
      </c>
      <c r="FU333" s="79">
        <v>2.5051645934581757E-2</v>
      </c>
      <c r="FV333" s="79">
        <v>3.0689813196659088E-2</v>
      </c>
      <c r="FW333" s="79">
        <v>2.4423876777291298E-2</v>
      </c>
      <c r="FX333" s="79">
        <v>889.90911865234375</v>
      </c>
      <c r="FY333" s="79">
        <v>1</v>
      </c>
      <c r="FZ333" s="52"/>
      <c r="GA333" s="34"/>
    </row>
    <row r="334" spans="1:183" x14ac:dyDescent="0.25">
      <c r="A334" t="s">
        <v>186</v>
      </c>
      <c r="B334" t="s">
        <v>236</v>
      </c>
      <c r="C334" t="s">
        <v>194</v>
      </c>
      <c r="D334" t="s">
        <v>202</v>
      </c>
      <c r="E334" t="s">
        <v>208</v>
      </c>
      <c r="F334" t="s">
        <v>1</v>
      </c>
      <c r="G334" t="s">
        <v>1</v>
      </c>
      <c r="H334" s="79">
        <v>33120</v>
      </c>
      <c r="I334" s="79">
        <v>0.43849560618400574</v>
      </c>
      <c r="J334" s="79">
        <v>0.37839987874031067</v>
      </c>
      <c r="K334" s="79">
        <v>0.34568700194358826</v>
      </c>
      <c r="L334" s="79">
        <v>0.32652127742767334</v>
      </c>
      <c r="M334" s="79">
        <v>0.32350811362266541</v>
      </c>
      <c r="N334" s="79">
        <v>0.33808761835098267</v>
      </c>
      <c r="O334" s="79">
        <v>0.376810222864151</v>
      </c>
      <c r="P334" s="79">
        <v>0.42133834958076477</v>
      </c>
      <c r="Q334" s="79">
        <v>0.43579089641571045</v>
      </c>
      <c r="R334" s="79">
        <v>0.43565553426742554</v>
      </c>
      <c r="S334" s="79">
        <v>0.43591034412384033</v>
      </c>
      <c r="T334" s="79">
        <v>0.44748720526695251</v>
      </c>
      <c r="U334" s="79">
        <v>0.46421384811401367</v>
      </c>
      <c r="V334" s="79">
        <v>0.47610107064247131</v>
      </c>
      <c r="W334" s="79">
        <v>0.49073487520217896</v>
      </c>
      <c r="X334" s="79">
        <v>0.51167285442352295</v>
      </c>
      <c r="Y334" s="79">
        <v>0.55989348888397217</v>
      </c>
      <c r="Z334" s="79">
        <v>0.61178463697433472</v>
      </c>
      <c r="AA334" s="79">
        <v>0.66451013088226318</v>
      </c>
      <c r="AB334" s="79">
        <v>0.68447989225387573</v>
      </c>
      <c r="AC334" s="79">
        <v>0.71170544624328613</v>
      </c>
      <c r="AD334" s="79">
        <v>0.72054457664489746</v>
      </c>
      <c r="AE334" s="79">
        <v>0.64187425374984741</v>
      </c>
      <c r="AF334" s="79">
        <v>0.53445428609848022</v>
      </c>
      <c r="AG334" s="79">
        <v>-5.2915692329406738E-2</v>
      </c>
      <c r="AH334" s="79">
        <v>-4.4982094317674637E-2</v>
      </c>
      <c r="AI334" s="79">
        <v>-3.36802639067173E-2</v>
      </c>
      <c r="AJ334" s="79">
        <v>-3.0783597379922867E-2</v>
      </c>
      <c r="AK334" s="79">
        <v>-2.3247789591550827E-2</v>
      </c>
      <c r="AL334" s="79">
        <v>-2.0701723173260689E-2</v>
      </c>
      <c r="AM334" s="79">
        <v>-2.1173477172851563E-2</v>
      </c>
      <c r="AN334" s="79">
        <v>-1.5099587850272655E-2</v>
      </c>
      <c r="AO334" s="79">
        <v>-1.3170113787055016E-2</v>
      </c>
      <c r="AP334" s="79">
        <v>-1.2148173525929451E-2</v>
      </c>
      <c r="AQ334" s="79">
        <v>-1.3446199707686901E-2</v>
      </c>
      <c r="AR334" s="79">
        <v>-1.6577472910284996E-2</v>
      </c>
      <c r="AS334" s="79">
        <v>-2.0357398316264153E-2</v>
      </c>
      <c r="AT334" s="79">
        <v>-1.7219820991158485E-2</v>
      </c>
      <c r="AU334" s="79">
        <v>-1.0569081641733646E-2</v>
      </c>
      <c r="AV334" s="79">
        <v>7.0331007009372115E-4</v>
      </c>
      <c r="AW334" s="79">
        <v>1.2526026926934719E-2</v>
      </c>
      <c r="AX334" s="79">
        <v>4.3647843413054943E-3</v>
      </c>
      <c r="AY334" s="79">
        <v>1.2246260419487953E-2</v>
      </c>
      <c r="AZ334" s="79">
        <v>1.3905329629778862E-2</v>
      </c>
      <c r="BA334" s="79">
        <v>-3.7613743916153908E-3</v>
      </c>
      <c r="BB334" s="79">
        <v>-1.9784329459071159E-2</v>
      </c>
      <c r="BC334" s="79">
        <v>-2.6550736278295517E-2</v>
      </c>
      <c r="BD334" s="79">
        <v>-3.9036910980939865E-2</v>
      </c>
      <c r="BE334" s="79">
        <v>-4.5860137790441513E-2</v>
      </c>
      <c r="BF334" s="79">
        <v>-3.87285016477108E-2</v>
      </c>
      <c r="BG334" s="79">
        <v>-2.8118046000599861E-2</v>
      </c>
      <c r="BH334" s="79">
        <v>-2.5521233677864075E-2</v>
      </c>
      <c r="BI334" s="79">
        <v>-1.8168807029724121E-2</v>
      </c>
      <c r="BJ334" s="79">
        <v>-1.5863239765167236E-2</v>
      </c>
      <c r="BK334" s="79">
        <v>-1.6364617273211479E-2</v>
      </c>
      <c r="BL334" s="79">
        <v>-1.0248082689940929E-2</v>
      </c>
      <c r="BM334" s="79">
        <v>-7.850949652493E-3</v>
      </c>
      <c r="BN334" s="79">
        <v>-6.120818667113781E-3</v>
      </c>
      <c r="BO334" s="79">
        <v>-7.1400566957890987E-3</v>
      </c>
      <c r="BP334" s="79">
        <v>-9.9072325974702835E-3</v>
      </c>
      <c r="BQ334" s="79">
        <v>-1.3180562295019627E-2</v>
      </c>
      <c r="BR334" s="79">
        <v>-9.629138745367527E-3</v>
      </c>
      <c r="BS334" s="79">
        <v>-3.0706620309501886E-3</v>
      </c>
      <c r="BT334" s="79">
        <v>8.8140163570642471E-3</v>
      </c>
      <c r="BU334" s="79">
        <v>2.1309565752744675E-2</v>
      </c>
      <c r="BV334" s="79">
        <v>1.3464220799505711E-2</v>
      </c>
      <c r="BW334" s="79">
        <v>2.1130330860614777E-2</v>
      </c>
      <c r="BX334" s="79">
        <v>2.3654373362660408E-2</v>
      </c>
      <c r="BY334" s="79">
        <v>4.2009390890598297E-3</v>
      </c>
      <c r="BZ334" s="79">
        <v>-1.221489068120718E-2</v>
      </c>
      <c r="CA334" s="79">
        <v>-1.9446078687906265E-2</v>
      </c>
      <c r="CB334" s="79">
        <v>-3.213365375995636E-2</v>
      </c>
      <c r="CC334" s="79">
        <v>-4.0973477065563202E-2</v>
      </c>
      <c r="CD334" s="79">
        <v>-3.4397277981042862E-2</v>
      </c>
      <c r="CE334" s="79">
        <v>-2.4265667423605919E-2</v>
      </c>
      <c r="CF334" s="79">
        <v>-2.1876536309719086E-2</v>
      </c>
      <c r="CG334" s="79">
        <v>-1.4651117846369743E-2</v>
      </c>
      <c r="CH334" s="79">
        <v>-1.2512119486927986E-2</v>
      </c>
      <c r="CI334" s="79">
        <v>-1.3034015893936157E-2</v>
      </c>
      <c r="CJ334" s="79">
        <v>-6.8879458121955395E-3</v>
      </c>
      <c r="CK334" s="79">
        <v>-4.1669122874736786E-3</v>
      </c>
      <c r="CL334" s="79">
        <v>-1.9462916534394026E-3</v>
      </c>
      <c r="CM334" s="79">
        <v>-2.772442065179348E-3</v>
      </c>
      <c r="CN334" s="79">
        <v>-5.287442822009325E-3</v>
      </c>
      <c r="CO334" s="79">
        <v>-8.2099083811044693E-3</v>
      </c>
      <c r="CP334" s="79">
        <v>-4.3718535453081131E-3</v>
      </c>
      <c r="CQ334" s="79">
        <v>2.1227211691439152E-3</v>
      </c>
      <c r="CR334" s="79">
        <v>1.4431466348469257E-2</v>
      </c>
      <c r="CS334" s="79">
        <v>2.7393016964197159E-2</v>
      </c>
      <c r="CT334" s="79">
        <v>1.9766462966799736E-2</v>
      </c>
      <c r="CU334" s="79">
        <v>2.7283411473035812E-2</v>
      </c>
      <c r="CV334" s="79">
        <v>3.0406532809138298E-2</v>
      </c>
      <c r="CW334" s="79">
        <v>9.7156139090657234E-3</v>
      </c>
      <c r="CX334" s="79">
        <v>-6.9723199121654034E-3</v>
      </c>
      <c r="CY334" s="79">
        <v>-1.4525414444506168E-2</v>
      </c>
      <c r="CZ334" s="79">
        <v>-2.7352482080459595E-2</v>
      </c>
      <c r="DA334" s="79">
        <v>-3.6086816340684891E-2</v>
      </c>
      <c r="DB334" s="79">
        <v>-3.0066056177020073E-2</v>
      </c>
      <c r="DC334" s="79">
        <v>-2.0413292571902275E-2</v>
      </c>
      <c r="DD334" s="79">
        <v>-1.8231838941574097E-2</v>
      </c>
      <c r="DE334" s="79">
        <v>-1.113342959433794E-2</v>
      </c>
      <c r="DF334" s="79">
        <v>-9.1610001400113106E-3</v>
      </c>
      <c r="DG334" s="79">
        <v>-9.7034135833382607E-3</v>
      </c>
      <c r="DH334" s="79">
        <v>-3.5278084687888622E-3</v>
      </c>
      <c r="DI334" s="79">
        <v>-4.8287530080415308E-4</v>
      </c>
      <c r="DJ334" s="79">
        <v>2.2282355930656195E-3</v>
      </c>
      <c r="DK334" s="79">
        <v>1.5951730310916901E-3</v>
      </c>
      <c r="DL334" s="79">
        <v>-6.6765386145561934E-4</v>
      </c>
      <c r="DM334" s="79">
        <v>-3.2392551656812429E-3</v>
      </c>
      <c r="DN334" s="79">
        <v>8.8543089805170894E-4</v>
      </c>
      <c r="DO334" s="79">
        <v>7.3161041364073753E-3</v>
      </c>
      <c r="DP334" s="79">
        <v>2.0048918202519417E-2</v>
      </c>
      <c r="DQ334" s="79">
        <v>3.3476468175649643E-2</v>
      </c>
      <c r="DR334" s="79">
        <v>2.6068704202771187E-2</v>
      </c>
      <c r="DS334" s="79">
        <v>3.343648836016655E-2</v>
      </c>
      <c r="DT334" s="79">
        <v>3.7158690392971039E-2</v>
      </c>
      <c r="DU334" s="79">
        <v>1.5230287797749043E-2</v>
      </c>
      <c r="DV334" s="79">
        <v>-1.7297492595389485E-3</v>
      </c>
      <c r="DW334" s="79">
        <v>-9.6047492697834969E-3</v>
      </c>
      <c r="DX334" s="79">
        <v>-2.257130853831768E-2</v>
      </c>
      <c r="DY334" s="79">
        <v>-2.9031263664364815E-2</v>
      </c>
      <c r="DZ334" s="79">
        <v>-2.3812461644411087E-2</v>
      </c>
      <c r="EA334" s="79">
        <v>-1.4851072803139687E-2</v>
      </c>
      <c r="EB334" s="79">
        <v>-1.296947430819273E-2</v>
      </c>
      <c r="EC334" s="79">
        <v>-6.0544461011886597E-3</v>
      </c>
      <c r="ED334" s="79">
        <v>-4.3225153349339962E-3</v>
      </c>
      <c r="EE334" s="79">
        <v>-4.8945536836981773E-3</v>
      </c>
      <c r="EF334" s="79">
        <v>1.3236961094662547E-3</v>
      </c>
      <c r="EG334" s="79">
        <v>4.8362892121076584E-3</v>
      </c>
      <c r="EH334" s="79">
        <v>8.2555897533893585E-3</v>
      </c>
      <c r="EI334" s="79">
        <v>7.9013155773282051E-3</v>
      </c>
      <c r="EJ334" s="79">
        <v>6.0025881975889206E-3</v>
      </c>
      <c r="EK334" s="79">
        <v>3.937580157071352E-3</v>
      </c>
      <c r="EL334" s="79">
        <v>8.4761139005422592E-3</v>
      </c>
      <c r="EM334" s="79">
        <v>1.4814523980021477E-2</v>
      </c>
      <c r="EN334" s="79">
        <v>2.8159622102975845E-2</v>
      </c>
      <c r="EO334" s="79">
        <v>4.2260006070137024E-2</v>
      </c>
      <c r="EP334" s="79">
        <v>3.516814112663269E-2</v>
      </c>
      <c r="EQ334" s="79">
        <v>4.2320560663938522E-2</v>
      </c>
      <c r="ER334" s="79">
        <v>4.6907734125852585E-2</v>
      </c>
      <c r="ES334" s="79">
        <v>2.3192603141069412E-2</v>
      </c>
      <c r="ET334" s="79">
        <v>5.8396905660629272E-3</v>
      </c>
      <c r="EU334" s="79">
        <v>-2.5000914465636015E-3</v>
      </c>
      <c r="EV334" s="79">
        <v>-1.5668055042624474E-2</v>
      </c>
      <c r="EW334" s="79">
        <v>65.082061767578125</v>
      </c>
      <c r="EX334" s="79">
        <v>64.502166748046875</v>
      </c>
      <c r="EY334" s="79">
        <v>63.533973693847656</v>
      </c>
      <c r="EZ334" s="79">
        <v>62.823818206787109</v>
      </c>
      <c r="FA334" s="79">
        <v>62.054168701171875</v>
      </c>
      <c r="FB334" s="79">
        <v>61.447032928466797</v>
      </c>
      <c r="FC334" s="79">
        <v>60.792247772216797</v>
      </c>
      <c r="FD334" s="79">
        <v>61.097011566162109</v>
      </c>
      <c r="FE334" s="79">
        <v>63.581974029541016</v>
      </c>
      <c r="FF334" s="79">
        <v>66.985008239746094</v>
      </c>
      <c r="FG334" s="79">
        <v>70.548637390136719</v>
      </c>
      <c r="FH334" s="79">
        <v>73.998603820800781</v>
      </c>
      <c r="FI334" s="79">
        <v>77.133537292480469</v>
      </c>
      <c r="FJ334" s="79">
        <v>79.815444946289063</v>
      </c>
      <c r="FK334" s="79">
        <v>81.763587951660156</v>
      </c>
      <c r="FL334" s="79">
        <v>82.844108581542969</v>
      </c>
      <c r="FM334" s="79">
        <v>83.44757080078125</v>
      </c>
      <c r="FN334" s="79">
        <v>82.661170959472656</v>
      </c>
      <c r="FO334" s="79">
        <v>80.844253540039063</v>
      </c>
      <c r="FP334" s="79">
        <v>78.196281433105469</v>
      </c>
      <c r="FQ334" s="79">
        <v>74.174385070800781</v>
      </c>
      <c r="FR334" s="79">
        <v>70.331077575683594</v>
      </c>
      <c r="FS334" s="79">
        <v>67.933334350585938</v>
      </c>
      <c r="FT334" s="79">
        <v>66.385047912597656</v>
      </c>
      <c r="FU334" s="79">
        <v>6.5248319879174232E-3</v>
      </c>
      <c r="FV334" s="79">
        <v>1.0449321940541267E-2</v>
      </c>
      <c r="FW334" s="79">
        <v>5.9499908238649368E-3</v>
      </c>
      <c r="FX334" s="79">
        <v>4364.36376953125</v>
      </c>
      <c r="FY334" s="79">
        <v>1</v>
      </c>
      <c r="FZ334" s="52"/>
      <c r="GA334" s="34"/>
    </row>
    <row r="335" spans="1:183" x14ac:dyDescent="0.25">
      <c r="A335" t="s">
        <v>186</v>
      </c>
      <c r="B335" t="s">
        <v>236</v>
      </c>
      <c r="C335" t="s">
        <v>194</v>
      </c>
      <c r="D335" t="s">
        <v>202</v>
      </c>
      <c r="E335" t="s">
        <v>208</v>
      </c>
      <c r="F335" t="s">
        <v>178</v>
      </c>
      <c r="G335" t="s">
        <v>1</v>
      </c>
      <c r="H335" s="79">
        <v>24106</v>
      </c>
      <c r="I335" s="79">
        <v>0.36089736223220825</v>
      </c>
      <c r="J335" s="79">
        <v>0.30864012241363525</v>
      </c>
      <c r="K335" s="79">
        <v>0.28132820129394531</v>
      </c>
      <c r="L335" s="79">
        <v>0.2669951319694519</v>
      </c>
      <c r="M335" s="79">
        <v>0.26355442404747009</v>
      </c>
      <c r="N335" s="79">
        <v>0.27659702301025391</v>
      </c>
      <c r="O335" s="79">
        <v>0.31152957677841187</v>
      </c>
      <c r="P335" s="79">
        <v>0.35687699913978577</v>
      </c>
      <c r="Q335" s="79">
        <v>0.36968684196472168</v>
      </c>
      <c r="R335" s="79">
        <v>0.36269909143447876</v>
      </c>
      <c r="S335" s="79">
        <v>0.35532659292221069</v>
      </c>
      <c r="T335" s="79">
        <v>0.35990056395530701</v>
      </c>
      <c r="U335" s="79">
        <v>0.36994028091430664</v>
      </c>
      <c r="V335" s="79">
        <v>0.36996990442276001</v>
      </c>
      <c r="W335" s="79">
        <v>0.37144404649734497</v>
      </c>
      <c r="X335" s="79">
        <v>0.37846991419792175</v>
      </c>
      <c r="Y335" s="79">
        <v>0.40067258477210999</v>
      </c>
      <c r="Z335" s="79">
        <v>0.45142814517021179</v>
      </c>
      <c r="AA335" s="79">
        <v>0.50674664974212646</v>
      </c>
      <c r="AB335" s="79">
        <v>0.53254872560501099</v>
      </c>
      <c r="AC335" s="79">
        <v>0.5693930983543396</v>
      </c>
      <c r="AD335" s="79">
        <v>0.58595967292785645</v>
      </c>
      <c r="AE335" s="79">
        <v>0.52764272689819336</v>
      </c>
      <c r="AF335" s="79">
        <v>0.43866300582885742</v>
      </c>
      <c r="AG335" s="79">
        <v>-4.9029536545276642E-2</v>
      </c>
      <c r="AH335" s="79">
        <v>-4.5095089823007584E-2</v>
      </c>
      <c r="AI335" s="79">
        <v>-3.7152227014303207E-2</v>
      </c>
      <c r="AJ335" s="79">
        <v>-2.9153157025575638E-2</v>
      </c>
      <c r="AK335" s="79">
        <v>-2.2397967055439949E-2</v>
      </c>
      <c r="AL335" s="79">
        <v>-1.3323797844350338E-2</v>
      </c>
      <c r="AM335" s="79">
        <v>-8.5073793306946754E-3</v>
      </c>
      <c r="AN335" s="79">
        <v>-7.9811038449406624E-3</v>
      </c>
      <c r="AO335" s="79">
        <v>-8.6354203522205353E-3</v>
      </c>
      <c r="AP335" s="79">
        <v>-2.5075882149394602E-5</v>
      </c>
      <c r="AQ335" s="79">
        <v>-2.2713944781571627E-3</v>
      </c>
      <c r="AR335" s="79">
        <v>-4.1283448226749897E-3</v>
      </c>
      <c r="AS335" s="79">
        <v>-3.8036282639950514E-3</v>
      </c>
      <c r="AT335" s="79">
        <v>-2.365240128710866E-3</v>
      </c>
      <c r="AU335" s="79">
        <v>1.2753367191180587E-3</v>
      </c>
      <c r="AV335" s="79">
        <v>7.348927203565836E-3</v>
      </c>
      <c r="AW335" s="79">
        <v>8.127518929541111E-3</v>
      </c>
      <c r="AX335" s="79">
        <v>9.2303752899169922E-3</v>
      </c>
      <c r="AY335" s="79">
        <v>1.4035418629646301E-2</v>
      </c>
      <c r="AZ335" s="79">
        <v>1.3931863009929657E-2</v>
      </c>
      <c r="BA335" s="79">
        <v>-7.244741078466177E-3</v>
      </c>
      <c r="BB335" s="79">
        <v>-3.1271964311599731E-2</v>
      </c>
      <c r="BC335" s="79">
        <v>-4.0471475571393967E-2</v>
      </c>
      <c r="BD335" s="79">
        <v>-4.5410066843032837E-2</v>
      </c>
      <c r="BE335" s="79">
        <v>-4.4342838227748871E-2</v>
      </c>
      <c r="BF335" s="79">
        <v>-4.085143655538559E-2</v>
      </c>
      <c r="BG335" s="79">
        <v>-3.342844545841217E-2</v>
      </c>
      <c r="BH335" s="79">
        <v>-2.58314348757267E-2</v>
      </c>
      <c r="BI335" s="79">
        <v>-1.9279448315501213E-2</v>
      </c>
      <c r="BJ335" s="79">
        <v>-1.037459634244442E-2</v>
      </c>
      <c r="BK335" s="79">
        <v>-5.423626396805048E-3</v>
      </c>
      <c r="BL335" s="79">
        <v>-4.9074613489210606E-3</v>
      </c>
      <c r="BM335" s="79">
        <v>-5.4231905378401279E-3</v>
      </c>
      <c r="BN335" s="79">
        <v>3.0946016777306795E-3</v>
      </c>
      <c r="BO335" s="79">
        <v>9.6931227017194033E-4</v>
      </c>
      <c r="BP335" s="79">
        <v>-6.0938531532883644E-4</v>
      </c>
      <c r="BQ335" s="79">
        <v>-3.0105415498837829E-4</v>
      </c>
      <c r="BR335" s="79">
        <v>1.2000181013718247E-3</v>
      </c>
      <c r="BS335" s="79">
        <v>5.1233698613941669E-3</v>
      </c>
      <c r="BT335" s="79">
        <v>1.1544772423803806E-2</v>
      </c>
      <c r="BU335" s="79">
        <v>1.267132256180048E-2</v>
      </c>
      <c r="BV335" s="79">
        <v>1.4118672348558903E-2</v>
      </c>
      <c r="BW335" s="79">
        <v>1.9130513072013855E-2</v>
      </c>
      <c r="BX335" s="79">
        <v>1.8889714032411575E-2</v>
      </c>
      <c r="BY335" s="79">
        <v>-2.1189730614423752E-3</v>
      </c>
      <c r="BZ335" s="79">
        <v>-2.5793850421905518E-2</v>
      </c>
      <c r="CA335" s="79">
        <v>-3.5080350935459137E-2</v>
      </c>
      <c r="CB335" s="79">
        <v>-4.034249484539032E-2</v>
      </c>
      <c r="CC335" s="79">
        <v>-4.1096847504377365E-2</v>
      </c>
      <c r="CD335" s="79">
        <v>-3.7912294268608093E-2</v>
      </c>
      <c r="CE335" s="79">
        <v>-3.0849369242787361E-2</v>
      </c>
      <c r="CF335" s="79">
        <v>-2.3530816659331322E-2</v>
      </c>
      <c r="CG335" s="79">
        <v>-1.7119571566581726E-2</v>
      </c>
      <c r="CH335" s="79">
        <v>-8.3319861441850662E-3</v>
      </c>
      <c r="CI335" s="79">
        <v>-3.2878296915441751E-3</v>
      </c>
      <c r="CJ335" s="79">
        <v>-2.7786667924374342E-3</v>
      </c>
      <c r="CK335" s="79">
        <v>-3.1984096858650446E-3</v>
      </c>
      <c r="CL335" s="79">
        <v>5.2552809938788414E-3</v>
      </c>
      <c r="CM335" s="79">
        <v>3.2138158567249775E-3</v>
      </c>
      <c r="CN335" s="79">
        <v>1.8278351053595543E-3</v>
      </c>
      <c r="CO335" s="79">
        <v>2.1248180419206619E-3</v>
      </c>
      <c r="CP335" s="79">
        <v>3.6693050060421228E-3</v>
      </c>
      <c r="CQ335" s="79">
        <v>7.7885054051876068E-3</v>
      </c>
      <c r="CR335" s="79">
        <v>1.4450803399085999E-2</v>
      </c>
      <c r="CS335" s="79">
        <v>1.5818346291780472E-2</v>
      </c>
      <c r="CT335" s="79">
        <v>1.7504291608929634E-2</v>
      </c>
      <c r="CU335" s="79">
        <v>2.2659361362457275E-2</v>
      </c>
      <c r="CV335" s="79">
        <v>2.2323507815599442E-2</v>
      </c>
      <c r="CW335" s="79">
        <v>1.431118231266737E-3</v>
      </c>
      <c r="CX335" s="79">
        <v>-2.1999724209308624E-2</v>
      </c>
      <c r="CY335" s="79">
        <v>-3.1346473842859268E-2</v>
      </c>
      <c r="CZ335" s="79">
        <v>-3.6832708865404129E-2</v>
      </c>
      <c r="DA335" s="79">
        <v>-3.7850856781005859E-2</v>
      </c>
      <c r="DB335" s="79">
        <v>-3.4973155707120895E-2</v>
      </c>
      <c r="DC335" s="79">
        <v>-2.8270293027162552E-2</v>
      </c>
      <c r="DD335" s="79">
        <v>-2.1230200305581093E-2</v>
      </c>
      <c r="DE335" s="79">
        <v>-1.4959695748984814E-2</v>
      </c>
      <c r="DF335" s="79">
        <v>-6.2893773429095745E-3</v>
      </c>
      <c r="DG335" s="79">
        <v>-1.1520327534526587E-3</v>
      </c>
      <c r="DH335" s="79">
        <v>-6.4987241057679057E-4</v>
      </c>
      <c r="DI335" s="79">
        <v>-9.7362883388996124E-4</v>
      </c>
      <c r="DJ335" s="79">
        <v>7.4159600771963596E-3</v>
      </c>
      <c r="DK335" s="79">
        <v>5.4583195596933365E-3</v>
      </c>
      <c r="DL335" s="79">
        <v>4.265055526047945E-3</v>
      </c>
      <c r="DM335" s="79">
        <v>4.5506898313760757E-3</v>
      </c>
      <c r="DN335" s="79">
        <v>6.1385915614664555E-3</v>
      </c>
      <c r="DO335" s="79">
        <v>1.0453641414642334E-2</v>
      </c>
      <c r="DP335" s="79">
        <v>1.7356833443045616E-2</v>
      </c>
      <c r="DQ335" s="79">
        <v>1.8965370953083038E-2</v>
      </c>
      <c r="DR335" s="79">
        <v>2.0889909937977791E-2</v>
      </c>
      <c r="DS335" s="79">
        <v>2.6188209652900696E-2</v>
      </c>
      <c r="DT335" s="79">
        <v>2.5757299736142159E-2</v>
      </c>
      <c r="DU335" s="79">
        <v>4.9812095239758492E-3</v>
      </c>
      <c r="DV335" s="79">
        <v>-1.8205597996711731E-2</v>
      </c>
      <c r="DW335" s="79">
        <v>-2.7612593024969101E-2</v>
      </c>
      <c r="DX335" s="79">
        <v>-3.3322926610708237E-2</v>
      </c>
      <c r="DY335" s="79">
        <v>-3.3164162188768387E-2</v>
      </c>
      <c r="DZ335" s="79">
        <v>-3.0729500576853752E-2</v>
      </c>
      <c r="EA335" s="79">
        <v>-2.4546515196561813E-2</v>
      </c>
      <c r="EB335" s="79">
        <v>-1.7908476293087006E-2</v>
      </c>
      <c r="EC335" s="79">
        <v>-1.1841177009046078E-2</v>
      </c>
      <c r="ED335" s="79">
        <v>-3.3401739783585072E-3</v>
      </c>
      <c r="EE335" s="79">
        <v>1.9317190162837505E-3</v>
      </c>
      <c r="EF335" s="79">
        <v>2.4237688630819321E-3</v>
      </c>
      <c r="EG335" s="79">
        <v>2.2386014461517334E-3</v>
      </c>
      <c r="EH335" s="79">
        <v>1.0535637848079205E-2</v>
      </c>
      <c r="EI335" s="79">
        <v>8.6990268900990486E-3</v>
      </c>
      <c r="EJ335" s="79">
        <v>7.7840150333940983E-3</v>
      </c>
      <c r="EK335" s="79">
        <v>8.0532645806670189E-3</v>
      </c>
      <c r="EL335" s="79">
        <v>9.7038503736257553E-3</v>
      </c>
      <c r="EM335" s="79">
        <v>1.430167444050312E-2</v>
      </c>
      <c r="EN335" s="79">
        <v>2.1552680060267448E-2</v>
      </c>
      <c r="EO335" s="79">
        <v>2.3509174585342407E-2</v>
      </c>
      <c r="EP335" s="79">
        <v>2.5778207927942276E-2</v>
      </c>
      <c r="EQ335" s="79">
        <v>3.128330409526825E-2</v>
      </c>
      <c r="ER335" s="79">
        <v>3.0715152621269226E-2</v>
      </c>
      <c r="ES335" s="79">
        <v>1.0106977075338364E-2</v>
      </c>
      <c r="ET335" s="79">
        <v>-1.2727483175694942E-2</v>
      </c>
      <c r="EU335" s="79">
        <v>-2.222147025167942E-2</v>
      </c>
      <c r="EV335" s="79">
        <v>-2.8255356475710869E-2</v>
      </c>
      <c r="EW335" s="79">
        <v>61.591304779052734</v>
      </c>
      <c r="EX335" s="79">
        <v>61.319087982177734</v>
      </c>
      <c r="EY335" s="79">
        <v>60.6705322265625</v>
      </c>
      <c r="EZ335" s="79">
        <v>60.135002136230469</v>
      </c>
      <c r="FA335" s="79">
        <v>59.637950897216797</v>
      </c>
      <c r="FB335" s="79">
        <v>59.347869873046875</v>
      </c>
      <c r="FC335" s="79">
        <v>58.964565277099609</v>
      </c>
      <c r="FD335" s="79">
        <v>59.396312713623047</v>
      </c>
      <c r="FE335" s="79">
        <v>61.337368011474609</v>
      </c>
      <c r="FF335" s="79">
        <v>63.985805511474609</v>
      </c>
      <c r="FG335" s="79">
        <v>66.968597412109375</v>
      </c>
      <c r="FH335" s="79">
        <v>69.850028991699219</v>
      </c>
      <c r="FI335" s="79">
        <v>72.614479064941406</v>
      </c>
      <c r="FJ335" s="79">
        <v>74.842857360839844</v>
      </c>
      <c r="FK335" s="79">
        <v>76.166641235351563</v>
      </c>
      <c r="FL335" s="79">
        <v>76.670486450195313</v>
      </c>
      <c r="FM335" s="79">
        <v>76.915542602539063</v>
      </c>
      <c r="FN335" s="79">
        <v>75.835304260253906</v>
      </c>
      <c r="FO335" s="79">
        <v>73.993110656738281</v>
      </c>
      <c r="FP335" s="79">
        <v>71.403953552246094</v>
      </c>
      <c r="FQ335" s="79">
        <v>68.165794372558594</v>
      </c>
      <c r="FR335" s="79">
        <v>65.304695129394531</v>
      </c>
      <c r="FS335" s="79">
        <v>63.605617523193359</v>
      </c>
      <c r="FT335" s="79">
        <v>62.520599365234375</v>
      </c>
      <c r="FU335" s="79">
        <v>3.4621532540768385E-3</v>
      </c>
      <c r="FV335" s="79">
        <v>5.4553896188735962E-3</v>
      </c>
      <c r="FW335" s="79">
        <v>3.3504541497677565E-3</v>
      </c>
      <c r="FX335" s="79">
        <v>3497.227294921875</v>
      </c>
      <c r="FY335" s="79">
        <v>1</v>
      </c>
      <c r="FZ335" s="52"/>
      <c r="GA335" s="34"/>
    </row>
    <row r="336" spans="1:183" x14ac:dyDescent="0.25">
      <c r="A336" t="s">
        <v>186</v>
      </c>
      <c r="B336" t="s">
        <v>236</v>
      </c>
      <c r="C336" t="s">
        <v>194</v>
      </c>
      <c r="D336" t="s">
        <v>202</v>
      </c>
      <c r="E336" t="s">
        <v>208</v>
      </c>
      <c r="F336" t="s">
        <v>179</v>
      </c>
      <c r="G336" t="s">
        <v>1</v>
      </c>
      <c r="H336" s="79">
        <v>1069</v>
      </c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  <c r="AH336" s="79"/>
      <c r="AI336" s="79"/>
      <c r="AJ336" s="79"/>
      <c r="AK336" s="79"/>
      <c r="AL336" s="79"/>
      <c r="AM336" s="79"/>
      <c r="AN336" s="79"/>
      <c r="AO336" s="79"/>
      <c r="AP336" s="79"/>
      <c r="AQ336" s="79"/>
      <c r="AR336" s="79"/>
      <c r="AS336" s="79"/>
      <c r="AT336" s="79"/>
      <c r="AU336" s="79"/>
      <c r="AV336" s="79"/>
      <c r="AW336" s="79"/>
      <c r="AX336" s="79"/>
      <c r="AY336" s="79"/>
      <c r="AZ336" s="79"/>
      <c r="BA336" s="79"/>
      <c r="BB336" s="79"/>
      <c r="BC336" s="79"/>
      <c r="BD336" s="79"/>
      <c r="BE336" s="79"/>
      <c r="BF336" s="79"/>
      <c r="BG336" s="79"/>
      <c r="BH336" s="79"/>
      <c r="BI336" s="79"/>
      <c r="BJ336" s="79"/>
      <c r="BK336" s="79"/>
      <c r="BL336" s="79"/>
      <c r="BM336" s="79"/>
      <c r="BN336" s="79"/>
      <c r="BO336" s="79"/>
      <c r="BP336" s="79"/>
      <c r="BQ336" s="79"/>
      <c r="BR336" s="79"/>
      <c r="BS336" s="79"/>
      <c r="BT336" s="79"/>
      <c r="BU336" s="79"/>
      <c r="BV336" s="79"/>
      <c r="BW336" s="79"/>
      <c r="BX336" s="79"/>
      <c r="BY336" s="79"/>
      <c r="BZ336" s="79"/>
      <c r="CA336" s="79"/>
      <c r="CB336" s="79"/>
      <c r="CC336" s="79"/>
      <c r="CD336" s="79"/>
      <c r="CE336" s="79"/>
      <c r="CF336" s="79"/>
      <c r="CG336" s="79"/>
      <c r="CH336" s="79"/>
      <c r="CI336" s="79"/>
      <c r="CJ336" s="79"/>
      <c r="CK336" s="79"/>
      <c r="CL336" s="79"/>
      <c r="CM336" s="79"/>
      <c r="CN336" s="79"/>
      <c r="CO336" s="79"/>
      <c r="CP336" s="79"/>
      <c r="CQ336" s="79"/>
      <c r="CR336" s="79"/>
      <c r="CS336" s="79"/>
      <c r="CT336" s="79"/>
      <c r="CU336" s="79"/>
      <c r="CV336" s="79"/>
      <c r="CW336" s="79"/>
      <c r="CX336" s="79"/>
      <c r="CY336" s="79"/>
      <c r="CZ336" s="79"/>
      <c r="DA336" s="79"/>
      <c r="DB336" s="79"/>
      <c r="DC336" s="79"/>
      <c r="DD336" s="79"/>
      <c r="DE336" s="79"/>
      <c r="DF336" s="79"/>
      <c r="DG336" s="79"/>
      <c r="DH336" s="79"/>
      <c r="DI336" s="79"/>
      <c r="DJ336" s="79"/>
      <c r="DK336" s="79"/>
      <c r="DL336" s="79"/>
      <c r="DM336" s="79"/>
      <c r="DN336" s="79"/>
      <c r="DO336" s="79"/>
      <c r="DP336" s="79"/>
      <c r="DQ336" s="79"/>
      <c r="DR336" s="79"/>
      <c r="DS336" s="79"/>
      <c r="DT336" s="79"/>
      <c r="DU336" s="79"/>
      <c r="DV336" s="79"/>
      <c r="DW336" s="79"/>
      <c r="DX336" s="79"/>
      <c r="DY336" s="79"/>
      <c r="DZ336" s="79"/>
      <c r="EA336" s="79"/>
      <c r="EB336" s="79"/>
      <c r="EC336" s="79"/>
      <c r="ED336" s="79"/>
      <c r="EE336" s="79"/>
      <c r="EF336" s="79"/>
      <c r="EG336" s="79"/>
      <c r="EH336" s="79"/>
      <c r="EI336" s="79"/>
      <c r="EJ336" s="79"/>
      <c r="EK336" s="79"/>
      <c r="EL336" s="79"/>
      <c r="EM336" s="79"/>
      <c r="EN336" s="79"/>
      <c r="EO336" s="79"/>
      <c r="EP336" s="79"/>
      <c r="EQ336" s="79"/>
      <c r="ER336" s="79"/>
      <c r="ES336" s="79"/>
      <c r="ET336" s="79"/>
      <c r="EU336" s="79"/>
      <c r="EV336" s="79"/>
      <c r="EW336" s="79"/>
      <c r="EX336" s="79"/>
      <c r="EY336" s="79"/>
      <c r="EZ336" s="79"/>
      <c r="FA336" s="79"/>
      <c r="FB336" s="79"/>
      <c r="FC336" s="79"/>
      <c r="FD336" s="79"/>
      <c r="FE336" s="79"/>
      <c r="FF336" s="79"/>
      <c r="FG336" s="79"/>
      <c r="FH336" s="79"/>
      <c r="FI336" s="79"/>
      <c r="FJ336" s="79"/>
      <c r="FK336" s="79"/>
      <c r="FL336" s="79"/>
      <c r="FM336" s="79"/>
      <c r="FN336" s="79"/>
      <c r="FO336" s="79"/>
      <c r="FP336" s="79"/>
      <c r="FQ336" s="79"/>
      <c r="FR336" s="79"/>
      <c r="FS336" s="79"/>
      <c r="FT336" s="79"/>
      <c r="FU336" s="79"/>
      <c r="FV336" s="79"/>
      <c r="FW336" s="79"/>
      <c r="FX336" s="79">
        <v>52.090908050537109</v>
      </c>
      <c r="FY336" s="79">
        <v>0</v>
      </c>
      <c r="FZ336" s="52"/>
      <c r="GA336" s="34"/>
    </row>
    <row r="337" spans="1:183" x14ac:dyDescent="0.25">
      <c r="A337" t="s">
        <v>186</v>
      </c>
      <c r="B337" t="s">
        <v>236</v>
      </c>
      <c r="C337" t="s">
        <v>194</v>
      </c>
      <c r="D337" t="s">
        <v>202</v>
      </c>
      <c r="E337" t="s">
        <v>208</v>
      </c>
      <c r="F337" t="s">
        <v>180</v>
      </c>
      <c r="G337" t="s">
        <v>1</v>
      </c>
      <c r="H337" s="79">
        <v>549</v>
      </c>
      <c r="I337" s="79">
        <v>0.40423604846000671</v>
      </c>
      <c r="J337" s="79">
        <v>0.35266515612602234</v>
      </c>
      <c r="K337" s="79">
        <v>0.32575821876525879</v>
      </c>
      <c r="L337" s="79">
        <v>0.31061235070228577</v>
      </c>
      <c r="M337" s="79">
        <v>0.30060127377510071</v>
      </c>
      <c r="N337" s="79">
        <v>0.31023234128952026</v>
      </c>
      <c r="O337" s="79">
        <v>0.38248249888420105</v>
      </c>
      <c r="P337" s="79">
        <v>0.44487535953521729</v>
      </c>
      <c r="Q337" s="79">
        <v>0.46957549452781677</v>
      </c>
      <c r="R337" s="79">
        <v>0.48574310541152954</v>
      </c>
      <c r="S337" s="79">
        <v>0.48939457535743713</v>
      </c>
      <c r="T337" s="79">
        <v>0.46472644805908203</v>
      </c>
      <c r="U337" s="79">
        <v>0.47823786735534668</v>
      </c>
      <c r="V337" s="79">
        <v>0.47388672828674316</v>
      </c>
      <c r="W337" s="79">
        <v>0.48845702409744263</v>
      </c>
      <c r="X337" s="79">
        <v>0.49516528844833374</v>
      </c>
      <c r="Y337" s="79">
        <v>0.54051846265792847</v>
      </c>
      <c r="Z337" s="79">
        <v>0.57275897264480591</v>
      </c>
      <c r="AA337" s="79">
        <v>0.5870434045791626</v>
      </c>
      <c r="AB337" s="79">
        <v>0.63091546297073364</v>
      </c>
      <c r="AC337" s="79">
        <v>0.61529970169067383</v>
      </c>
      <c r="AD337" s="79">
        <v>0.62676256895065308</v>
      </c>
      <c r="AE337" s="79">
        <v>0.56526809930801392</v>
      </c>
      <c r="AF337" s="79">
        <v>0.50524556636810303</v>
      </c>
      <c r="AG337" s="79">
        <v>5.6313406676054001E-3</v>
      </c>
      <c r="AH337" s="79">
        <v>5.7272794656455517E-3</v>
      </c>
      <c r="AI337" s="79">
        <v>2.0711061079055071E-3</v>
      </c>
      <c r="AJ337" s="79">
        <v>-1.0654984042048454E-2</v>
      </c>
      <c r="AK337" s="79">
        <v>-1.9272925332188606E-2</v>
      </c>
      <c r="AL337" s="79">
        <v>-6.5857604146003723E-2</v>
      </c>
      <c r="AM337" s="79">
        <v>-3.7434685975313187E-2</v>
      </c>
      <c r="AN337" s="79">
        <v>-4.9307979643344879E-2</v>
      </c>
      <c r="AO337" s="79">
        <v>8.6161233484745026E-3</v>
      </c>
      <c r="AP337" s="79">
        <v>9.3570994213223457E-3</v>
      </c>
      <c r="AQ337" s="79">
        <v>-7.7097155153751373E-3</v>
      </c>
      <c r="AR337" s="79">
        <v>-8.3221467211842537E-3</v>
      </c>
      <c r="AS337" s="79">
        <v>3.5860110074281693E-3</v>
      </c>
      <c r="AT337" s="79">
        <v>-9.1707566753029823E-3</v>
      </c>
      <c r="AU337" s="79">
        <v>4.6308119781315327E-3</v>
      </c>
      <c r="AV337" s="79">
        <v>2.5439102202653885E-2</v>
      </c>
      <c r="AW337" s="79">
        <v>4.198724776506424E-2</v>
      </c>
      <c r="AX337" s="79">
        <v>2.9820140451192856E-2</v>
      </c>
      <c r="AY337" s="79">
        <v>1.6001011244952679E-3</v>
      </c>
      <c r="AZ337" s="79">
        <v>3.1126488000154495E-2</v>
      </c>
      <c r="BA337" s="79">
        <v>-8.1892043352127075E-2</v>
      </c>
      <c r="BB337" s="79">
        <v>-4.128124937415123E-2</v>
      </c>
      <c r="BC337" s="79">
        <v>-1.075059873983264E-3</v>
      </c>
      <c r="BD337" s="79">
        <v>1.9204903393983841E-2</v>
      </c>
      <c r="BE337" s="79">
        <v>3.5035811364650726E-2</v>
      </c>
      <c r="BF337" s="79">
        <v>3.3616490662097931E-2</v>
      </c>
      <c r="BG337" s="79">
        <v>2.9234303161501884E-2</v>
      </c>
      <c r="BH337" s="79">
        <v>1.6643010079860687E-2</v>
      </c>
      <c r="BI337" s="79">
        <v>7.9423133283853531E-3</v>
      </c>
      <c r="BJ337" s="79">
        <v>-3.533177450299263E-2</v>
      </c>
      <c r="BK337" s="79">
        <v>-9.6570170717313886E-4</v>
      </c>
      <c r="BL337" s="79">
        <v>-1.3117055408656597E-2</v>
      </c>
      <c r="BM337" s="79">
        <v>3.9847187697887421E-2</v>
      </c>
      <c r="BN337" s="79">
        <v>4.2077220976352692E-2</v>
      </c>
      <c r="BO337" s="79">
        <v>2.4898845702409744E-2</v>
      </c>
      <c r="BP337" s="79">
        <v>2.6642723008990288E-2</v>
      </c>
      <c r="BQ337" s="79">
        <v>3.8799908012151718E-2</v>
      </c>
      <c r="BR337" s="79">
        <v>3.1871668994426727E-2</v>
      </c>
      <c r="BS337" s="79">
        <v>5.2519604563713074E-2</v>
      </c>
      <c r="BT337" s="79">
        <v>6.9148354232311249E-2</v>
      </c>
      <c r="BU337" s="79">
        <v>8.9515164494514465E-2</v>
      </c>
      <c r="BV337" s="79">
        <v>7.093028724193573E-2</v>
      </c>
      <c r="BW337" s="79">
        <v>4.4597849249839783E-2</v>
      </c>
      <c r="BX337" s="79">
        <v>7.8173510730266571E-2</v>
      </c>
      <c r="BY337" s="79">
        <v>-2.5577176362276077E-2</v>
      </c>
      <c r="BZ337" s="79">
        <v>5.7341819629073143E-3</v>
      </c>
      <c r="CA337" s="79">
        <v>4.0133405476808548E-2</v>
      </c>
      <c r="CB337" s="79">
        <v>5.6167144328355789E-2</v>
      </c>
      <c r="CC337" s="79">
        <v>5.5401261895895004E-2</v>
      </c>
      <c r="CD337" s="79">
        <v>5.2932478487491608E-2</v>
      </c>
      <c r="CE337" s="79">
        <v>4.804745689034462E-2</v>
      </c>
      <c r="CF337" s="79">
        <v>3.5549517720937729E-2</v>
      </c>
      <c r="CG337" s="79">
        <v>2.6791505515575409E-2</v>
      </c>
      <c r="CH337" s="79">
        <v>-1.4189676381647587E-2</v>
      </c>
      <c r="CI337" s="79">
        <v>2.4292604997754097E-2</v>
      </c>
      <c r="CJ337" s="79">
        <v>1.1948670260608196E-2</v>
      </c>
      <c r="CK337" s="79">
        <v>6.1477731913328171E-2</v>
      </c>
      <c r="CL337" s="79">
        <v>6.473907083272934E-2</v>
      </c>
      <c r="CM337" s="79">
        <v>4.7483433037996292E-2</v>
      </c>
      <c r="CN337" s="79">
        <v>5.085928738117218E-2</v>
      </c>
      <c r="CO337" s="79">
        <v>6.3188947737216949E-2</v>
      </c>
      <c r="CP337" s="79">
        <v>6.029752641916275E-2</v>
      </c>
      <c r="CQ337" s="79">
        <v>8.5687234997749329E-2</v>
      </c>
      <c r="CR337" s="79">
        <v>9.9421240389347076E-2</v>
      </c>
      <c r="CS337" s="79">
        <v>0.12243287265300751</v>
      </c>
      <c r="CT337" s="79">
        <v>9.9403038620948792E-2</v>
      </c>
      <c r="CU337" s="79">
        <v>7.4377961456775665E-2</v>
      </c>
      <c r="CV337" s="79">
        <v>0.11075812578201294</v>
      </c>
      <c r="CW337" s="79">
        <v>1.3426330871880054E-2</v>
      </c>
      <c r="CX337" s="79">
        <v>3.8296926766633987E-2</v>
      </c>
      <c r="CY337" s="79">
        <v>6.8674266338348389E-2</v>
      </c>
      <c r="CZ337" s="79">
        <v>8.1767082214355469E-2</v>
      </c>
      <c r="DA337" s="79">
        <v>7.5766712427139282E-2</v>
      </c>
      <c r="DB337" s="79">
        <v>7.2248458862304688E-2</v>
      </c>
      <c r="DC337" s="79">
        <v>6.6860601305961609E-2</v>
      </c>
      <c r="DD337" s="79">
        <v>5.4456029087305069E-2</v>
      </c>
      <c r="DE337" s="79">
        <v>4.5640695840120316E-2</v>
      </c>
      <c r="DF337" s="79">
        <v>6.9524198770523071E-3</v>
      </c>
      <c r="DG337" s="79">
        <v>4.9550916999578476E-2</v>
      </c>
      <c r="DH337" s="79">
        <v>3.7014398723840714E-2</v>
      </c>
      <c r="DI337" s="79">
        <v>8.3108276128768921E-2</v>
      </c>
      <c r="DJ337" s="79">
        <v>8.7400928139686584E-2</v>
      </c>
      <c r="DK337" s="79">
        <v>7.0068031549453735E-2</v>
      </c>
      <c r="DL337" s="79">
        <v>7.5075849890708923E-2</v>
      </c>
      <c r="DM337" s="79">
        <v>8.7577998638153076E-2</v>
      </c>
      <c r="DN337" s="79">
        <v>8.8723383843898773E-2</v>
      </c>
      <c r="DO337" s="79">
        <v>0.11885486543178558</v>
      </c>
      <c r="DP337" s="79">
        <v>0.1296941339969635</v>
      </c>
      <c r="DQ337" s="79">
        <v>0.15535055100917816</v>
      </c>
      <c r="DR337" s="79">
        <v>0.12787580490112305</v>
      </c>
      <c r="DS337" s="79">
        <v>0.10415805876255035</v>
      </c>
      <c r="DT337" s="79">
        <v>0.1433427482843399</v>
      </c>
      <c r="DU337" s="79">
        <v>5.2429836243391037E-2</v>
      </c>
      <c r="DV337" s="79">
        <v>7.0859670639038086E-2</v>
      </c>
      <c r="DW337" s="79">
        <v>9.7215123474597931E-2</v>
      </c>
      <c r="DX337" s="79">
        <v>0.10736702382564545</v>
      </c>
      <c r="DY337" s="79">
        <v>0.10517118126153946</v>
      </c>
      <c r="DZ337" s="79">
        <v>0.10013768076896667</v>
      </c>
      <c r="EA337" s="79">
        <v>9.4023801386356354E-2</v>
      </c>
      <c r="EB337" s="79">
        <v>8.1754021346569061E-2</v>
      </c>
      <c r="EC337" s="79">
        <v>7.2855941951274872E-2</v>
      </c>
      <c r="ED337" s="79">
        <v>3.74782495200634E-2</v>
      </c>
      <c r="EE337" s="79">
        <v>8.6019903421401978E-2</v>
      </c>
      <c r="EF337" s="79">
        <v>7.3205322027206421E-2</v>
      </c>
      <c r="EG337" s="79">
        <v>0.11433933675289154</v>
      </c>
      <c r="EH337" s="79">
        <v>0.12012103945016861</v>
      </c>
      <c r="EI337" s="79">
        <v>0.10267659276723862</v>
      </c>
      <c r="EJ337" s="79">
        <v>0.11004071682691574</v>
      </c>
      <c r="EK337" s="79">
        <v>0.12279190123081207</v>
      </c>
      <c r="EL337" s="79">
        <v>0.1297658234834671</v>
      </c>
      <c r="EM337" s="79">
        <v>0.16674366593360901</v>
      </c>
      <c r="EN337" s="79">
        <v>0.17340336740016937</v>
      </c>
      <c r="EO337" s="79">
        <v>0.20287847518920898</v>
      </c>
      <c r="EP337" s="79">
        <v>0.16898593306541443</v>
      </c>
      <c r="EQ337" s="79">
        <v>0.14715582132339478</v>
      </c>
      <c r="ER337" s="79">
        <v>0.19038976728916168</v>
      </c>
      <c r="ES337" s="79">
        <v>0.10874470323324203</v>
      </c>
      <c r="ET337" s="79">
        <v>0.1178751066327095</v>
      </c>
      <c r="EU337" s="79">
        <v>0.13842359185218811</v>
      </c>
      <c r="EV337" s="79">
        <v>0.1443292647600174</v>
      </c>
      <c r="EW337" s="79">
        <v>59.016597747802734</v>
      </c>
      <c r="EX337" s="79">
        <v>58.736557006835938</v>
      </c>
      <c r="EY337" s="79">
        <v>58.283332824707031</v>
      </c>
      <c r="EZ337" s="79">
        <v>57.986793518066406</v>
      </c>
      <c r="FA337" s="79">
        <v>57.744434356689453</v>
      </c>
      <c r="FB337" s="79">
        <v>57.328388214111328</v>
      </c>
      <c r="FC337" s="79">
        <v>57.157630920410156</v>
      </c>
      <c r="FD337" s="79">
        <v>57.048004150390625</v>
      </c>
      <c r="FE337" s="79">
        <v>58.154560089111328</v>
      </c>
      <c r="FF337" s="79">
        <v>59.942672729492188</v>
      </c>
      <c r="FG337" s="79">
        <v>61.989192962646484</v>
      </c>
      <c r="FH337" s="79">
        <v>64.855499267578125</v>
      </c>
      <c r="FI337" s="79">
        <v>66.210769653320313</v>
      </c>
      <c r="FJ337" s="79">
        <v>67.529426574707031</v>
      </c>
      <c r="FK337" s="79">
        <v>68.943229675292969</v>
      </c>
      <c r="FL337" s="79">
        <v>69.606109619140625</v>
      </c>
      <c r="FM337" s="79">
        <v>69.521659851074219</v>
      </c>
      <c r="FN337" s="79">
        <v>69.411544799804688</v>
      </c>
      <c r="FO337" s="79">
        <v>67.467849731445313</v>
      </c>
      <c r="FP337" s="79">
        <v>65.892196655273438</v>
      </c>
      <c r="FQ337" s="79">
        <v>63.499473571777344</v>
      </c>
      <c r="FR337" s="79">
        <v>61.570049285888672</v>
      </c>
      <c r="FS337" s="79">
        <v>60.450321197509766</v>
      </c>
      <c r="FT337" s="79">
        <v>59.6768798828125</v>
      </c>
      <c r="FU337" s="79">
        <v>4.1685335338115692E-2</v>
      </c>
      <c r="FV337" s="79">
        <v>5.4136775434017181E-2</v>
      </c>
      <c r="FW337" s="79">
        <v>4.0016971528530121E-2</v>
      </c>
      <c r="FX337" s="79">
        <v>103.40908813476563</v>
      </c>
      <c r="FY337" s="79">
        <v>1</v>
      </c>
      <c r="FZ337" s="52"/>
      <c r="GA337" s="34"/>
    </row>
    <row r="338" spans="1:183" x14ac:dyDescent="0.25">
      <c r="A338" t="s">
        <v>186</v>
      </c>
      <c r="B338" t="s">
        <v>236</v>
      </c>
      <c r="C338" t="s">
        <v>194</v>
      </c>
      <c r="D338" t="s">
        <v>202</v>
      </c>
      <c r="E338" t="s">
        <v>208</v>
      </c>
      <c r="F338" t="s">
        <v>181</v>
      </c>
      <c r="G338" t="s">
        <v>1</v>
      </c>
      <c r="H338" s="79">
        <v>246</v>
      </c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  <c r="AH338" s="79"/>
      <c r="AI338" s="79"/>
      <c r="AJ338" s="79"/>
      <c r="AK338" s="79"/>
      <c r="AL338" s="79"/>
      <c r="AM338" s="79"/>
      <c r="AN338" s="79"/>
      <c r="AO338" s="79"/>
      <c r="AP338" s="79"/>
      <c r="AQ338" s="79"/>
      <c r="AR338" s="79"/>
      <c r="AS338" s="79"/>
      <c r="AT338" s="79"/>
      <c r="AU338" s="79"/>
      <c r="AV338" s="79"/>
      <c r="AW338" s="79"/>
      <c r="AX338" s="79"/>
      <c r="AY338" s="79"/>
      <c r="AZ338" s="79"/>
      <c r="BA338" s="79"/>
      <c r="BB338" s="79"/>
      <c r="BC338" s="79"/>
      <c r="BD338" s="79"/>
      <c r="BE338" s="79"/>
      <c r="BF338" s="79"/>
      <c r="BG338" s="79"/>
      <c r="BH338" s="79"/>
      <c r="BI338" s="79"/>
      <c r="BJ338" s="79"/>
      <c r="BK338" s="79"/>
      <c r="BL338" s="79"/>
      <c r="BM338" s="79"/>
      <c r="BN338" s="79"/>
      <c r="BO338" s="79"/>
      <c r="BP338" s="79"/>
      <c r="BQ338" s="79"/>
      <c r="BR338" s="79"/>
      <c r="BS338" s="79"/>
      <c r="BT338" s="79"/>
      <c r="BU338" s="79"/>
      <c r="BV338" s="79"/>
      <c r="BW338" s="79"/>
      <c r="BX338" s="79"/>
      <c r="BY338" s="79"/>
      <c r="BZ338" s="79"/>
      <c r="CA338" s="79"/>
      <c r="CB338" s="79"/>
      <c r="CC338" s="79"/>
      <c r="CD338" s="79"/>
      <c r="CE338" s="79"/>
      <c r="CF338" s="79"/>
      <c r="CG338" s="79"/>
      <c r="CH338" s="79"/>
      <c r="CI338" s="79"/>
      <c r="CJ338" s="79"/>
      <c r="CK338" s="79"/>
      <c r="CL338" s="79"/>
      <c r="CM338" s="79"/>
      <c r="CN338" s="79"/>
      <c r="CO338" s="79"/>
      <c r="CP338" s="79"/>
      <c r="CQ338" s="79"/>
      <c r="CR338" s="79"/>
      <c r="CS338" s="79"/>
      <c r="CT338" s="79"/>
      <c r="CU338" s="79"/>
      <c r="CV338" s="79"/>
      <c r="CW338" s="79"/>
      <c r="CX338" s="79"/>
      <c r="CY338" s="79"/>
      <c r="CZ338" s="79"/>
      <c r="DA338" s="79"/>
      <c r="DB338" s="79"/>
      <c r="DC338" s="79"/>
      <c r="DD338" s="79"/>
      <c r="DE338" s="79"/>
      <c r="DF338" s="79"/>
      <c r="DG338" s="79"/>
      <c r="DH338" s="79"/>
      <c r="DI338" s="79"/>
      <c r="DJ338" s="79"/>
      <c r="DK338" s="79"/>
      <c r="DL338" s="79"/>
      <c r="DM338" s="79"/>
      <c r="DN338" s="79"/>
      <c r="DO338" s="79"/>
      <c r="DP338" s="79"/>
      <c r="DQ338" s="79"/>
      <c r="DR338" s="79"/>
      <c r="DS338" s="79"/>
      <c r="DT338" s="79"/>
      <c r="DU338" s="79"/>
      <c r="DV338" s="79"/>
      <c r="DW338" s="79"/>
      <c r="DX338" s="79"/>
      <c r="DY338" s="79"/>
      <c r="DZ338" s="79"/>
      <c r="EA338" s="79"/>
      <c r="EB338" s="79"/>
      <c r="EC338" s="79"/>
      <c r="ED338" s="79"/>
      <c r="EE338" s="79"/>
      <c r="EF338" s="79"/>
      <c r="EG338" s="79"/>
      <c r="EH338" s="79"/>
      <c r="EI338" s="79"/>
      <c r="EJ338" s="79"/>
      <c r="EK338" s="79"/>
      <c r="EL338" s="79"/>
      <c r="EM338" s="79"/>
      <c r="EN338" s="79"/>
      <c r="EO338" s="79"/>
      <c r="EP338" s="79"/>
      <c r="EQ338" s="79"/>
      <c r="ER338" s="79"/>
      <c r="ES338" s="79"/>
      <c r="ET338" s="79"/>
      <c r="EU338" s="79"/>
      <c r="EV338" s="79"/>
      <c r="EW338" s="79"/>
      <c r="EX338" s="79"/>
      <c r="EY338" s="79"/>
      <c r="EZ338" s="79"/>
      <c r="FA338" s="79"/>
      <c r="FB338" s="79"/>
      <c r="FC338" s="79"/>
      <c r="FD338" s="79"/>
      <c r="FE338" s="79"/>
      <c r="FF338" s="79"/>
      <c r="FG338" s="79"/>
      <c r="FH338" s="79"/>
      <c r="FI338" s="79"/>
      <c r="FJ338" s="79"/>
      <c r="FK338" s="79"/>
      <c r="FL338" s="79"/>
      <c r="FM338" s="79"/>
      <c r="FN338" s="79"/>
      <c r="FO338" s="79"/>
      <c r="FP338" s="79"/>
      <c r="FQ338" s="79"/>
      <c r="FR338" s="79"/>
      <c r="FS338" s="79"/>
      <c r="FT338" s="79"/>
      <c r="FU338" s="79"/>
      <c r="FV338" s="79"/>
      <c r="FW338" s="79"/>
      <c r="FX338" s="79">
        <v>9.9545450210571289</v>
      </c>
      <c r="FY338" s="79">
        <v>0</v>
      </c>
      <c r="FZ338" s="52"/>
      <c r="GA338" s="34"/>
    </row>
    <row r="339" spans="1:183" x14ac:dyDescent="0.25">
      <c r="A339" t="s">
        <v>186</v>
      </c>
      <c r="B339" t="s">
        <v>236</v>
      </c>
      <c r="C339" t="s">
        <v>194</v>
      </c>
      <c r="D339" t="s">
        <v>202</v>
      </c>
      <c r="E339" t="s">
        <v>208</v>
      </c>
      <c r="F339" t="s">
        <v>182</v>
      </c>
      <c r="G339" t="s">
        <v>1</v>
      </c>
      <c r="H339" s="79">
        <v>2742</v>
      </c>
      <c r="I339" s="79">
        <v>0.40187552571296692</v>
      </c>
      <c r="J339" s="79">
        <v>0.3554515540599823</v>
      </c>
      <c r="K339" s="79">
        <v>0.33252415060997009</v>
      </c>
      <c r="L339" s="79">
        <v>0.31055086851119995</v>
      </c>
      <c r="M339" s="79">
        <v>0.32325372099876404</v>
      </c>
      <c r="N339" s="79">
        <v>0.36608216166496277</v>
      </c>
      <c r="O339" s="79">
        <v>0.39845141768455505</v>
      </c>
      <c r="P339" s="79">
        <v>0.44365277886390686</v>
      </c>
      <c r="Q339" s="79">
        <v>0.4538017213344574</v>
      </c>
      <c r="R339" s="79">
        <v>0.47055011987686157</v>
      </c>
      <c r="S339" s="79">
        <v>0.47606593370437622</v>
      </c>
      <c r="T339" s="79">
        <v>0.48603299260139465</v>
      </c>
      <c r="U339" s="79">
        <v>0.49028143286705017</v>
      </c>
      <c r="V339" s="79">
        <v>0.48521727323532104</v>
      </c>
      <c r="W339" s="79">
        <v>0.50082802772521973</v>
      </c>
      <c r="X339" s="79">
        <v>0.51464277505874634</v>
      </c>
      <c r="Y339" s="79">
        <v>0.55845403671264648</v>
      </c>
      <c r="Z339" s="79">
        <v>0.62311512231826782</v>
      </c>
      <c r="AA339" s="79">
        <v>0.63904619216918945</v>
      </c>
      <c r="AB339" s="79">
        <v>0.6554182767868042</v>
      </c>
      <c r="AC339" s="79">
        <v>0.67508125305175781</v>
      </c>
      <c r="AD339" s="79">
        <v>0.66939771175384521</v>
      </c>
      <c r="AE339" s="79">
        <v>0.58778935670852661</v>
      </c>
      <c r="AF339" s="79">
        <v>0.48404377698898315</v>
      </c>
      <c r="AG339" s="79">
        <v>-0.10990900546312332</v>
      </c>
      <c r="AH339" s="79">
        <v>-6.3809774816036224E-2</v>
      </c>
      <c r="AI339" s="79">
        <v>-3.7213753908872604E-2</v>
      </c>
      <c r="AJ339" s="79">
        <v>-3.4942273050546646E-2</v>
      </c>
      <c r="AK339" s="79">
        <v>-2.3852376267313957E-2</v>
      </c>
      <c r="AL339" s="79">
        <v>-1.7882609739899635E-2</v>
      </c>
      <c r="AM339" s="79">
        <v>-2.7378235012292862E-2</v>
      </c>
      <c r="AN339" s="79">
        <v>-2.6676774024963379E-2</v>
      </c>
      <c r="AO339" s="79">
        <v>-2.621779590845108E-2</v>
      </c>
      <c r="AP339" s="79">
        <v>-2.1420964971184731E-2</v>
      </c>
      <c r="AQ339" s="79">
        <v>1.0522900149226189E-2</v>
      </c>
      <c r="AR339" s="79">
        <v>8.4545211866497993E-3</v>
      </c>
      <c r="AS339" s="79">
        <v>-1.0648356983438134E-3</v>
      </c>
      <c r="AT339" s="79">
        <v>-1.1549351736903191E-2</v>
      </c>
      <c r="AU339" s="79">
        <v>-5.0536282360553741E-3</v>
      </c>
      <c r="AV339" s="79">
        <v>3.2431990839540958E-3</v>
      </c>
      <c r="AW339" s="79">
        <v>-4.9715407658368349E-4</v>
      </c>
      <c r="AX339" s="79">
        <v>3.3034526859410107E-4</v>
      </c>
      <c r="AY339" s="79">
        <v>-1.2433125637471676E-2</v>
      </c>
      <c r="AZ339" s="79">
        <v>-7.4880868196487427E-3</v>
      </c>
      <c r="BA339" s="79">
        <v>-3.5606909543275833E-2</v>
      </c>
      <c r="BB339" s="79">
        <v>-5.336838960647583E-2</v>
      </c>
      <c r="BC339" s="79">
        <v>-5.3790297359228134E-2</v>
      </c>
      <c r="BD339" s="79">
        <v>-9.3431368470191956E-2</v>
      </c>
      <c r="BE339" s="79">
        <v>-8.6017176508903503E-2</v>
      </c>
      <c r="BF339" s="79">
        <v>-4.780883714556694E-2</v>
      </c>
      <c r="BG339" s="79">
        <v>-2.3486437276005745E-2</v>
      </c>
      <c r="BH339" s="79">
        <v>-2.3832628503441811E-2</v>
      </c>
      <c r="BI339" s="79">
        <v>-1.0015465319156647E-2</v>
      </c>
      <c r="BJ339" s="79">
        <v>-3.4281779080629349E-3</v>
      </c>
      <c r="BK339" s="79">
        <v>-1.1644902639091015E-2</v>
      </c>
      <c r="BL339" s="79">
        <v>-9.2474725097417831E-3</v>
      </c>
      <c r="BM339" s="79">
        <v>-9.2522893100976944E-3</v>
      </c>
      <c r="BN339" s="79">
        <v>-2.6706987409852445E-4</v>
      </c>
      <c r="BO339" s="79">
        <v>2.9813742265105247E-2</v>
      </c>
      <c r="BP339" s="79">
        <v>2.8886154294013977E-2</v>
      </c>
      <c r="BQ339" s="79">
        <v>2.0286358892917633E-2</v>
      </c>
      <c r="BR339" s="79">
        <v>1.0238978080451488E-2</v>
      </c>
      <c r="BS339" s="79">
        <v>1.6190053895115852E-2</v>
      </c>
      <c r="BT339" s="79">
        <v>2.5148877874016762E-2</v>
      </c>
      <c r="BU339" s="79">
        <v>2.244546078145504E-2</v>
      </c>
      <c r="BV339" s="79">
        <v>2.4810653179883957E-2</v>
      </c>
      <c r="BW339" s="79">
        <v>1.1178775690495968E-2</v>
      </c>
      <c r="BX339" s="79">
        <v>1.5370680950582027E-2</v>
      </c>
      <c r="BY339" s="79">
        <v>-1.1132492683827877E-2</v>
      </c>
      <c r="BZ339" s="79">
        <v>-2.9708623886108398E-2</v>
      </c>
      <c r="CA339" s="79">
        <v>-3.631996363401413E-2</v>
      </c>
      <c r="CB339" s="79">
        <v>-7.0485256612300873E-2</v>
      </c>
      <c r="CC339" s="79">
        <v>-6.9469764828681946E-2</v>
      </c>
      <c r="CD339" s="79">
        <v>-3.6726631224155426E-2</v>
      </c>
      <c r="CE339" s="79">
        <v>-1.3978938572108746E-2</v>
      </c>
      <c r="CF339" s="79">
        <v>-1.6138121485710144E-2</v>
      </c>
      <c r="CG339" s="79">
        <v>-4.3206207919865847E-4</v>
      </c>
      <c r="CH339" s="79">
        <v>6.5829181112349033E-3</v>
      </c>
      <c r="CI339" s="79">
        <v>-7.4804481118917465E-4</v>
      </c>
      <c r="CJ339" s="79">
        <v>2.8240077663213015E-3</v>
      </c>
      <c r="CK339" s="79">
        <v>2.4979696609079838E-3</v>
      </c>
      <c r="CL339" s="79">
        <v>1.4384052716195583E-2</v>
      </c>
      <c r="CM339" s="79">
        <v>4.3174520134925842E-2</v>
      </c>
      <c r="CN339" s="79">
        <v>4.3037042021751404E-2</v>
      </c>
      <c r="CO339" s="79">
        <v>3.5074133425951004E-2</v>
      </c>
      <c r="CP339" s="79">
        <v>2.5329509750008583E-2</v>
      </c>
      <c r="CQ339" s="79">
        <v>3.090335987508297E-2</v>
      </c>
      <c r="CR339" s="79">
        <v>4.0320686995983124E-2</v>
      </c>
      <c r="CS339" s="79">
        <v>3.8335449993610382E-2</v>
      </c>
      <c r="CT339" s="79">
        <v>4.1765641421079636E-2</v>
      </c>
      <c r="CU339" s="79">
        <v>2.753230556845665E-2</v>
      </c>
      <c r="CV339" s="79">
        <v>3.1202595680952072E-2</v>
      </c>
      <c r="CW339" s="79">
        <v>5.8184126392006874E-3</v>
      </c>
      <c r="CX339" s="79">
        <v>-1.3321946375072002E-2</v>
      </c>
      <c r="CY339" s="79">
        <v>-2.4220064282417297E-2</v>
      </c>
      <c r="CZ339" s="79">
        <v>-5.4592855274677277E-2</v>
      </c>
      <c r="DA339" s="79">
        <v>-5.2922356873750687E-2</v>
      </c>
      <c r="DB339" s="79">
        <v>-2.5644430890679359E-2</v>
      </c>
      <c r="DC339" s="79">
        <v>-4.4714412651956081E-3</v>
      </c>
      <c r="DD339" s="79">
        <v>-8.4436135366559029E-3</v>
      </c>
      <c r="DE339" s="79">
        <v>9.1513413935899734E-3</v>
      </c>
      <c r="DF339" s="79">
        <v>1.6594015061855316E-2</v>
      </c>
      <c r="DG339" s="79">
        <v>1.0148813016712666E-2</v>
      </c>
      <c r="DH339" s="79">
        <v>1.4895487576723099E-2</v>
      </c>
      <c r="DI339" s="79">
        <v>1.4248228631913662E-2</v>
      </c>
      <c r="DJ339" s="79">
        <v>2.9035173356533051E-2</v>
      </c>
      <c r="DK339" s="79">
        <v>5.6535299867391586E-2</v>
      </c>
      <c r="DL339" s="79">
        <v>5.7187929749488831E-2</v>
      </c>
      <c r="DM339" s="79">
        <v>4.9861904233694077E-2</v>
      </c>
      <c r="DN339" s="79">
        <v>4.0420040488243103E-2</v>
      </c>
      <c r="DO339" s="79">
        <v>4.5616671442985535E-2</v>
      </c>
      <c r="DP339" s="79">
        <v>5.5492494255304337E-2</v>
      </c>
      <c r="DQ339" s="79">
        <v>5.4225433617830276E-2</v>
      </c>
      <c r="DR339" s="79">
        <v>5.8720629662275314E-2</v>
      </c>
      <c r="DS339" s="79">
        <v>4.3885838240385056E-2</v>
      </c>
      <c r="DT339" s="79">
        <v>4.7034505754709244E-2</v>
      </c>
      <c r="DU339" s="79">
        <v>2.2769318893551826E-2</v>
      </c>
      <c r="DV339" s="79">
        <v>3.0647323001176119E-3</v>
      </c>
      <c r="DW339" s="79">
        <v>-1.212016399949789E-2</v>
      </c>
      <c r="DX339" s="79">
        <v>-3.8700446486473083E-2</v>
      </c>
      <c r="DY339" s="79">
        <v>-2.9030527919530869E-2</v>
      </c>
      <c r="DZ339" s="79">
        <v>-9.6434894949197769E-3</v>
      </c>
      <c r="EA339" s="79">
        <v>9.2558758333325386E-3</v>
      </c>
      <c r="EB339" s="79">
        <v>2.6660321746021509E-3</v>
      </c>
      <c r="EC339" s="79">
        <v>2.2988254204392433E-2</v>
      </c>
      <c r="ED339" s="79">
        <v>3.1048446893692017E-2</v>
      </c>
      <c r="EE339" s="79">
        <v>2.5882145389914513E-2</v>
      </c>
      <c r="EF339" s="79">
        <v>3.2324787229299545E-2</v>
      </c>
      <c r="EG339" s="79">
        <v>3.1213738024234772E-2</v>
      </c>
      <c r="EH339" s="79">
        <v>5.0189066678285599E-2</v>
      </c>
      <c r="EI339" s="79">
        <v>7.5826145708560944E-2</v>
      </c>
      <c r="EJ339" s="79">
        <v>7.7619560062885284E-2</v>
      </c>
      <c r="EK339" s="79">
        <v>7.1213103830814362E-2</v>
      </c>
      <c r="EL339" s="79">
        <v>6.2208369374275208E-2</v>
      </c>
      <c r="EM339" s="79">
        <v>6.686035543680191E-2</v>
      </c>
      <c r="EN339" s="79">
        <v>7.739817351102829E-2</v>
      </c>
      <c r="EO339" s="79">
        <v>7.71680548787117E-2</v>
      </c>
      <c r="EP339" s="79">
        <v>8.3200938999652863E-2</v>
      </c>
      <c r="EQ339" s="79">
        <v>6.749773770570755E-2</v>
      </c>
      <c r="ER339" s="79">
        <v>6.9893278181552887E-2</v>
      </c>
      <c r="ES339" s="79">
        <v>4.7243736684322357E-2</v>
      </c>
      <c r="ET339" s="79">
        <v>2.6724494993686676E-2</v>
      </c>
      <c r="EU339" s="79">
        <v>5.3501683287322521E-3</v>
      </c>
      <c r="EV339" s="79">
        <v>-1.5754342079162598E-2</v>
      </c>
      <c r="EW339" s="79">
        <v>60.878551483154297</v>
      </c>
      <c r="EX339" s="79">
        <v>60.042823791503906</v>
      </c>
      <c r="EY339" s="79">
        <v>58.969940185546875</v>
      </c>
      <c r="EZ339" s="79">
        <v>58.031330108642578</v>
      </c>
      <c r="FA339" s="79">
        <v>57.155582427978516</v>
      </c>
      <c r="FB339" s="79">
        <v>56.395946502685547</v>
      </c>
      <c r="FC339" s="79">
        <v>55.829421997070313</v>
      </c>
      <c r="FD339" s="79">
        <v>56.565120697021484</v>
      </c>
      <c r="FE339" s="79">
        <v>59.520332336425781</v>
      </c>
      <c r="FF339" s="79">
        <v>63.707496643066406</v>
      </c>
      <c r="FG339" s="79">
        <v>68.179664611816406</v>
      </c>
      <c r="FH339" s="79">
        <v>72.505973815917969</v>
      </c>
      <c r="FI339" s="79">
        <v>76.740867614746094</v>
      </c>
      <c r="FJ339" s="79">
        <v>80.735595703125</v>
      </c>
      <c r="FK339" s="79">
        <v>83.101249694824219</v>
      </c>
      <c r="FL339" s="79">
        <v>84.241264343261719</v>
      </c>
      <c r="FM339" s="79">
        <v>83.983657836914063</v>
      </c>
      <c r="FN339" s="79">
        <v>82.675987243652344</v>
      </c>
      <c r="FO339" s="79">
        <v>80.733062744140625</v>
      </c>
      <c r="FP339" s="79">
        <v>77.446487426757813</v>
      </c>
      <c r="FQ339" s="79">
        <v>72.948135375976563</v>
      </c>
      <c r="FR339" s="79">
        <v>67.83856201171875</v>
      </c>
      <c r="FS339" s="79">
        <v>64.820259094238281</v>
      </c>
      <c r="FT339" s="79">
        <v>62.692348480224609</v>
      </c>
      <c r="FU339" s="79">
        <v>1.9659871235489845E-2</v>
      </c>
      <c r="FV339" s="79">
        <v>2.8772521764039993E-2</v>
      </c>
      <c r="FW339" s="79">
        <v>1.8336055800318718E-2</v>
      </c>
      <c r="FX339" s="79">
        <v>304.18182373046875</v>
      </c>
      <c r="FY339" s="79">
        <v>1</v>
      </c>
      <c r="FZ339" s="52"/>
      <c r="GA339" s="34"/>
    </row>
    <row r="340" spans="1:183" x14ac:dyDescent="0.25">
      <c r="A340" t="s">
        <v>186</v>
      </c>
      <c r="B340" t="s">
        <v>236</v>
      </c>
      <c r="C340" t="s">
        <v>194</v>
      </c>
      <c r="D340" t="s">
        <v>202</v>
      </c>
      <c r="E340" t="s">
        <v>208</v>
      </c>
      <c r="F340" t="s">
        <v>183</v>
      </c>
      <c r="G340" t="s">
        <v>1</v>
      </c>
      <c r="H340" s="79">
        <v>2365</v>
      </c>
      <c r="I340" s="79">
        <v>0.56493663787841797</v>
      </c>
      <c r="J340" s="79">
        <v>0.5171349048614502</v>
      </c>
      <c r="K340" s="79">
        <v>0.48892474174499512</v>
      </c>
      <c r="L340" s="79">
        <v>0.46760073304176331</v>
      </c>
      <c r="M340" s="79">
        <v>0.46178019046783447</v>
      </c>
      <c r="N340" s="79">
        <v>0.50927066802978516</v>
      </c>
      <c r="O340" s="79">
        <v>0.5684581995010376</v>
      </c>
      <c r="P340" s="79">
        <v>0.58701854944229126</v>
      </c>
      <c r="Q340" s="79">
        <v>0.61096078157424927</v>
      </c>
      <c r="R340" s="79">
        <v>0.63626194000244141</v>
      </c>
      <c r="S340" s="79">
        <v>0.64198172092437744</v>
      </c>
      <c r="T340" s="79">
        <v>0.70194613933563232</v>
      </c>
      <c r="U340" s="79">
        <v>0.75284367799758911</v>
      </c>
      <c r="V340" s="79">
        <v>0.7971457839012146</v>
      </c>
      <c r="W340" s="79">
        <v>0.83280670642852783</v>
      </c>
      <c r="X340" s="79">
        <v>0.87294608354568481</v>
      </c>
      <c r="Y340" s="79">
        <v>0.93108999729156494</v>
      </c>
      <c r="Z340" s="79">
        <v>0.97259336709976196</v>
      </c>
      <c r="AA340" s="79">
        <v>0.99347138404846191</v>
      </c>
      <c r="AB340" s="79">
        <v>1.0131874084472656</v>
      </c>
      <c r="AC340" s="79">
        <v>1.027658224105835</v>
      </c>
      <c r="AD340" s="79">
        <v>0.99756985902786255</v>
      </c>
      <c r="AE340" s="79">
        <v>0.86117160320281982</v>
      </c>
      <c r="AF340" s="79">
        <v>0.70721930265426636</v>
      </c>
      <c r="AG340" s="79">
        <v>-0.15807873010635376</v>
      </c>
      <c r="AH340" s="79">
        <v>-0.10849426686763763</v>
      </c>
      <c r="AI340" s="79">
        <v>-6.1882477253675461E-2</v>
      </c>
      <c r="AJ340" s="79">
        <v>-4.8345759510993958E-2</v>
      </c>
      <c r="AK340" s="79">
        <v>-3.8998715579509735E-2</v>
      </c>
      <c r="AL340" s="79">
        <v>-4.3351154774427414E-2</v>
      </c>
      <c r="AM340" s="79">
        <v>-8.9367344975471497E-2</v>
      </c>
      <c r="AN340" s="79">
        <v>-7.1090944111347198E-2</v>
      </c>
      <c r="AO340" s="79">
        <v>-6.5225176513195038E-2</v>
      </c>
      <c r="AP340" s="79">
        <v>-6.7623727023601532E-2</v>
      </c>
      <c r="AQ340" s="79">
        <v>-8.4440909326076508E-2</v>
      </c>
      <c r="AR340" s="79">
        <v>-4.9636077135801315E-2</v>
      </c>
      <c r="AS340" s="79">
        <v>-7.8042171895503998E-2</v>
      </c>
      <c r="AT340" s="79">
        <v>-5.1321137696504593E-2</v>
      </c>
      <c r="AU340" s="79">
        <v>-5.1654554903507233E-2</v>
      </c>
      <c r="AV340" s="79">
        <v>-2.1335670724511147E-2</v>
      </c>
      <c r="AW340" s="79">
        <v>-8.7940273806452751E-3</v>
      </c>
      <c r="AX340" s="79">
        <v>-4.3780595064163208E-2</v>
      </c>
      <c r="AY340" s="79">
        <v>-5.8270886540412903E-2</v>
      </c>
      <c r="AZ340" s="79">
        <v>1.320631243288517E-3</v>
      </c>
      <c r="BA340" s="79">
        <v>-2.4137713015079498E-2</v>
      </c>
      <c r="BB340" s="79">
        <v>-5.955466628074646E-2</v>
      </c>
      <c r="BC340" s="79">
        <v>-9.7987920045852661E-2</v>
      </c>
      <c r="BD340" s="79">
        <v>-0.13035041093826294</v>
      </c>
      <c r="BE340" s="79">
        <v>-0.12680530548095703</v>
      </c>
      <c r="BF340" s="79">
        <v>-8.2104489207267761E-2</v>
      </c>
      <c r="BG340" s="79">
        <v>-3.8513332605361938E-2</v>
      </c>
      <c r="BH340" s="79">
        <v>-2.9356736689805984E-2</v>
      </c>
      <c r="BI340" s="79">
        <v>-2.1781977266073227E-2</v>
      </c>
      <c r="BJ340" s="79">
        <v>-2.0788384601473808E-2</v>
      </c>
      <c r="BK340" s="79">
        <v>-6.6518858075141907E-2</v>
      </c>
      <c r="BL340" s="79">
        <v>-4.9394097179174423E-2</v>
      </c>
      <c r="BM340" s="79">
        <v>-4.0277320891618729E-2</v>
      </c>
      <c r="BN340" s="79">
        <v>-4.1673988103866577E-2</v>
      </c>
      <c r="BO340" s="79">
        <v>-5.8165956288576126E-2</v>
      </c>
      <c r="BP340" s="79">
        <v>-1.9722623750567436E-2</v>
      </c>
      <c r="BQ340" s="79">
        <v>-4.3161999434232712E-2</v>
      </c>
      <c r="BR340" s="79">
        <v>-1.2795052491128445E-2</v>
      </c>
      <c r="BS340" s="79">
        <v>-1.0578170418739319E-2</v>
      </c>
      <c r="BT340" s="79">
        <v>1.85896847397089E-2</v>
      </c>
      <c r="BU340" s="79">
        <v>3.1553711742162704E-2</v>
      </c>
      <c r="BV340" s="79">
        <v>-2.7244128286838531E-3</v>
      </c>
      <c r="BW340" s="79">
        <v>-1.6516666859388351E-2</v>
      </c>
      <c r="BX340" s="79">
        <v>4.0741302073001862E-2</v>
      </c>
      <c r="BY340" s="79">
        <v>1.4954318292438984E-2</v>
      </c>
      <c r="BZ340" s="79">
        <v>-2.3972457274794579E-2</v>
      </c>
      <c r="CA340" s="79">
        <v>-6.2261395156383514E-2</v>
      </c>
      <c r="CB340" s="79">
        <v>-9.5003880560398102E-2</v>
      </c>
      <c r="CC340" s="79">
        <v>-0.10514542460441589</v>
      </c>
      <c r="CD340" s="79">
        <v>-6.3827015459537506E-2</v>
      </c>
      <c r="CE340" s="79">
        <v>-2.2327933460474014E-2</v>
      </c>
      <c r="CF340" s="79">
        <v>-1.6204997897148132E-2</v>
      </c>
      <c r="CG340" s="79">
        <v>-9.8577169701457024E-3</v>
      </c>
      <c r="CH340" s="79">
        <v>-5.1614781841635704E-3</v>
      </c>
      <c r="CI340" s="79">
        <v>-5.06940558552742E-2</v>
      </c>
      <c r="CJ340" s="79">
        <v>-3.4366931766271591E-2</v>
      </c>
      <c r="CK340" s="79">
        <v>-2.2998517379164696E-2</v>
      </c>
      <c r="CL340" s="79">
        <v>-2.370128408074379E-2</v>
      </c>
      <c r="CM340" s="79">
        <v>-3.9968006312847137E-2</v>
      </c>
      <c r="CN340" s="79">
        <v>9.9534273613244295E-4</v>
      </c>
      <c r="CO340" s="79">
        <v>-1.9004100933670998E-2</v>
      </c>
      <c r="CP340" s="79">
        <v>1.3887998647987843E-2</v>
      </c>
      <c r="CQ340" s="79">
        <v>1.7871208488941193E-2</v>
      </c>
      <c r="CR340" s="79">
        <v>4.6241864562034607E-2</v>
      </c>
      <c r="CS340" s="79">
        <v>5.949842557311058E-2</v>
      </c>
      <c r="CT340" s="79">
        <v>2.5710973888635635E-2</v>
      </c>
      <c r="CU340" s="79">
        <v>1.2402177788317204E-2</v>
      </c>
      <c r="CV340" s="79">
        <v>6.8043939769268036E-2</v>
      </c>
      <c r="CW340" s="79">
        <v>4.2029343545436859E-2</v>
      </c>
      <c r="CX340" s="79">
        <v>6.7167525412514806E-4</v>
      </c>
      <c r="CY340" s="79">
        <v>-3.7517309188842773E-2</v>
      </c>
      <c r="CZ340" s="79">
        <v>-7.0522986352443695E-2</v>
      </c>
      <c r="DA340" s="79">
        <v>-8.3485543727874756E-2</v>
      </c>
      <c r="DB340" s="79">
        <v>-4.5549541711807251E-2</v>
      </c>
      <c r="DC340" s="79">
        <v>-6.1425329186022282E-3</v>
      </c>
      <c r="DD340" s="79">
        <v>-3.0532593373209238E-3</v>
      </c>
      <c r="DE340" s="79">
        <v>2.0665435586124659E-3</v>
      </c>
      <c r="DF340" s="79">
        <v>1.0465427301824093E-2</v>
      </c>
      <c r="DG340" s="79">
        <v>-3.4869261085987091E-2</v>
      </c>
      <c r="DH340" s="79">
        <v>-1.9339760765433311E-2</v>
      </c>
      <c r="DI340" s="79">
        <v>-5.7197138667106628E-3</v>
      </c>
      <c r="DJ340" s="79">
        <v>-5.728578194975853E-3</v>
      </c>
      <c r="DK340" s="79">
        <v>-2.177005261182785E-2</v>
      </c>
      <c r="DL340" s="79">
        <v>2.1713308990001678E-2</v>
      </c>
      <c r="DM340" s="79">
        <v>5.1537966355681419E-3</v>
      </c>
      <c r="DN340" s="79">
        <v>4.0571052581071854E-2</v>
      </c>
      <c r="DO340" s="79">
        <v>4.6320587396621704E-2</v>
      </c>
      <c r="DP340" s="79">
        <v>7.3894038796424866E-2</v>
      </c>
      <c r="DQ340" s="79">
        <v>8.7443143129348755E-2</v>
      </c>
      <c r="DR340" s="79">
        <v>5.4146360605955124E-2</v>
      </c>
      <c r="DS340" s="79">
        <v>4.1321024298667908E-2</v>
      </c>
      <c r="DT340" s="79">
        <v>9.534657746553421E-2</v>
      </c>
      <c r="DU340" s="79">
        <v>6.910436600446701E-2</v>
      </c>
      <c r="DV340" s="79">
        <v>2.531580813229084E-2</v>
      </c>
      <c r="DW340" s="79">
        <v>-1.2773226015269756E-2</v>
      </c>
      <c r="DX340" s="79">
        <v>-4.6042080968618393E-2</v>
      </c>
      <c r="DY340" s="79">
        <v>-5.2212107926607132E-2</v>
      </c>
      <c r="DZ340" s="79">
        <v>-1.9159767776727676E-2</v>
      </c>
      <c r="EA340" s="79">
        <v>1.7226614058017731E-2</v>
      </c>
      <c r="EB340" s="79">
        <v>1.5935763716697693E-2</v>
      </c>
      <c r="EC340" s="79">
        <v>1.928328350186348E-2</v>
      </c>
      <c r="ED340" s="79">
        <v>3.3028196543455124E-2</v>
      </c>
      <c r="EE340" s="79">
        <v>-1.2020771391689777E-2</v>
      </c>
      <c r="EF340" s="79">
        <v>2.3570861667394638E-3</v>
      </c>
      <c r="EG340" s="79">
        <v>1.9228134304285049E-2</v>
      </c>
      <c r="EH340" s="79">
        <v>2.0221153274178505E-2</v>
      </c>
      <c r="EI340" s="79">
        <v>4.5048999600112438E-3</v>
      </c>
      <c r="EJ340" s="79">
        <v>5.1626760512590408E-2</v>
      </c>
      <c r="EK340" s="79">
        <v>4.0033962577581406E-2</v>
      </c>
      <c r="EL340" s="79">
        <v>7.9097136855125427E-2</v>
      </c>
      <c r="EM340" s="79">
        <v>8.7396971881389618E-2</v>
      </c>
      <c r="EN340" s="79">
        <v>0.11381939053535461</v>
      </c>
      <c r="EO340" s="79">
        <v>0.12779088318347931</v>
      </c>
      <c r="EP340" s="79">
        <v>9.5202542841434479E-2</v>
      </c>
      <c r="EQ340" s="79">
        <v>8.3075247704982758E-2</v>
      </c>
      <c r="ER340" s="79">
        <v>0.13476724922657013</v>
      </c>
      <c r="ES340" s="79">
        <v>0.10819640755653381</v>
      </c>
      <c r="ET340" s="79">
        <v>6.089802086353302E-2</v>
      </c>
      <c r="EU340" s="79">
        <v>2.2953297942876816E-2</v>
      </c>
      <c r="EV340" s="79">
        <v>-1.069555152207613E-2</v>
      </c>
      <c r="EW340" s="79">
        <v>69.554557800292969</v>
      </c>
      <c r="EX340" s="79">
        <v>68.605293273925781</v>
      </c>
      <c r="EY340" s="79">
        <v>67.43359375</v>
      </c>
      <c r="EZ340" s="79">
        <v>66.228782653808594</v>
      </c>
      <c r="FA340" s="79">
        <v>64.96014404296875</v>
      </c>
      <c r="FB340" s="79">
        <v>63.891799926757813</v>
      </c>
      <c r="FC340" s="79">
        <v>63.081050872802734</v>
      </c>
      <c r="FD340" s="79">
        <v>63.742183685302734</v>
      </c>
      <c r="FE340" s="79">
        <v>66.762306213378906</v>
      </c>
      <c r="FF340" s="79">
        <v>70.426750183105469</v>
      </c>
      <c r="FG340" s="79">
        <v>74.415451049804688</v>
      </c>
      <c r="FH340" s="79">
        <v>78.767250061035156</v>
      </c>
      <c r="FI340" s="79">
        <v>82.540916442871094</v>
      </c>
      <c r="FJ340" s="79">
        <v>85.441978454589844</v>
      </c>
      <c r="FK340" s="79">
        <v>87.582962036132813</v>
      </c>
      <c r="FL340" s="79">
        <v>88.817146301269531</v>
      </c>
      <c r="FM340" s="79">
        <v>89.573104858398438</v>
      </c>
      <c r="FN340" s="79">
        <v>88.878524780273438</v>
      </c>
      <c r="FO340" s="79">
        <v>87.591880798339844</v>
      </c>
      <c r="FP340" s="79">
        <v>85.119056701660156</v>
      </c>
      <c r="FQ340" s="79">
        <v>80.747581481933594</v>
      </c>
      <c r="FR340" s="79">
        <v>76.590850830078125</v>
      </c>
      <c r="FS340" s="79">
        <v>73.599380493164063</v>
      </c>
      <c r="FT340" s="79">
        <v>71.298133850097656</v>
      </c>
      <c r="FU340" s="79">
        <v>2.9346127063035965E-2</v>
      </c>
      <c r="FV340" s="79">
        <v>4.9674186855554581E-2</v>
      </c>
      <c r="FW340" s="79">
        <v>2.6839982718229294E-2</v>
      </c>
      <c r="FX340" s="79">
        <v>205.77272033691406</v>
      </c>
      <c r="FY340" s="79">
        <v>1</v>
      </c>
      <c r="FZ340" s="52"/>
      <c r="GA340" s="34"/>
    </row>
    <row r="341" spans="1:183" x14ac:dyDescent="0.25">
      <c r="A341" t="s">
        <v>186</v>
      </c>
      <c r="B341" t="s">
        <v>236</v>
      </c>
      <c r="C341" t="s">
        <v>194</v>
      </c>
      <c r="D341" t="s">
        <v>202</v>
      </c>
      <c r="E341" t="s">
        <v>208</v>
      </c>
      <c r="F341" t="s">
        <v>184</v>
      </c>
      <c r="G341" t="s">
        <v>1</v>
      </c>
      <c r="H341" s="79">
        <v>1455</v>
      </c>
      <c r="I341" s="79">
        <v>0.60343581438064575</v>
      </c>
      <c r="J341" s="79">
        <v>0.52905076742172241</v>
      </c>
      <c r="K341" s="79">
        <v>0.49091625213623047</v>
      </c>
      <c r="L341" s="79">
        <v>0.45676308870315552</v>
      </c>
      <c r="M341" s="79">
        <v>0.45291557908058167</v>
      </c>
      <c r="N341" s="79">
        <v>0.47921115159988403</v>
      </c>
      <c r="O341" s="79">
        <v>0.57340347766876221</v>
      </c>
      <c r="P341" s="79">
        <v>0.6360289454460144</v>
      </c>
      <c r="Q341" s="79">
        <v>0.63248902559280396</v>
      </c>
      <c r="R341" s="79">
        <v>0.63835102319717407</v>
      </c>
      <c r="S341" s="79">
        <v>0.64554905891418457</v>
      </c>
      <c r="T341" s="79">
        <v>0.68293887376785278</v>
      </c>
      <c r="U341" s="79">
        <v>0.69213783740997314</v>
      </c>
      <c r="V341" s="79">
        <v>0.73001760244369507</v>
      </c>
      <c r="W341" s="79">
        <v>0.80835700035095215</v>
      </c>
      <c r="X341" s="79">
        <v>0.92613434791564941</v>
      </c>
      <c r="Y341" s="79">
        <v>1.042710542678833</v>
      </c>
      <c r="Z341" s="79">
        <v>1.1596043109893799</v>
      </c>
      <c r="AA341" s="79">
        <v>1.2758051156997681</v>
      </c>
      <c r="AB341" s="79">
        <v>1.2801073789596558</v>
      </c>
      <c r="AC341" s="79">
        <v>1.2240824699401855</v>
      </c>
      <c r="AD341" s="79">
        <v>1.1505774259567261</v>
      </c>
      <c r="AE341" s="79">
        <v>0.97454220056533813</v>
      </c>
      <c r="AF341" s="79">
        <v>0.75860625505447388</v>
      </c>
      <c r="AG341" s="79">
        <v>-6.0632914304733276E-2</v>
      </c>
      <c r="AH341" s="79">
        <v>-4.1492458432912827E-2</v>
      </c>
      <c r="AI341" s="79">
        <v>-1.4424550347030163E-2</v>
      </c>
      <c r="AJ341" s="79">
        <v>-2.0389588549733162E-2</v>
      </c>
      <c r="AK341" s="79">
        <v>-2.0244115963578224E-2</v>
      </c>
      <c r="AL341" s="79">
        <v>-4.4122666120529175E-2</v>
      </c>
      <c r="AM341" s="79">
        <v>-6.5766312181949615E-2</v>
      </c>
      <c r="AN341" s="79">
        <v>-4.8151180148124695E-2</v>
      </c>
      <c r="AO341" s="79">
        <v>-4.5297961682081223E-2</v>
      </c>
      <c r="AP341" s="79">
        <v>-1.9349155947566032E-2</v>
      </c>
      <c r="AQ341" s="79">
        <v>-3.7917222827672958E-2</v>
      </c>
      <c r="AR341" s="79">
        <v>-4.5905742794275284E-2</v>
      </c>
      <c r="AS341" s="79">
        <v>-5.0316393375396729E-2</v>
      </c>
      <c r="AT341" s="79">
        <v>-9.1662950813770294E-2</v>
      </c>
      <c r="AU341" s="79">
        <v>-7.495562732219696E-2</v>
      </c>
      <c r="AV341" s="79">
        <v>-2.4673553183674812E-2</v>
      </c>
      <c r="AW341" s="79">
        <v>2.6602974161505699E-2</v>
      </c>
      <c r="AX341" s="79">
        <v>1.805703341960907E-2</v>
      </c>
      <c r="AY341" s="79">
        <v>4.5206177979707718E-2</v>
      </c>
      <c r="AZ341" s="79">
        <v>7.8674651682376862E-2</v>
      </c>
      <c r="BA341" s="79">
        <v>2.483123354613781E-2</v>
      </c>
      <c r="BB341" s="79">
        <v>2.1009914577007294E-2</v>
      </c>
      <c r="BC341" s="79">
        <v>2.4451769888401031E-2</v>
      </c>
      <c r="BD341" s="79">
        <v>-3.2147567719221115E-2</v>
      </c>
      <c r="BE341" s="79">
        <v>-3.0337469652295113E-2</v>
      </c>
      <c r="BF341" s="79">
        <v>-1.2686875648796558E-2</v>
      </c>
      <c r="BG341" s="79">
        <v>1.1181091889739037E-2</v>
      </c>
      <c r="BH341" s="79">
        <v>3.0087335035204887E-3</v>
      </c>
      <c r="BI341" s="79">
        <v>1.7038864316418767E-3</v>
      </c>
      <c r="BJ341" s="79">
        <v>-1.9425574690103531E-2</v>
      </c>
      <c r="BK341" s="79">
        <v>-3.9421934634447098E-2</v>
      </c>
      <c r="BL341" s="79">
        <v>-2.0559603348374367E-2</v>
      </c>
      <c r="BM341" s="79">
        <v>-1.718515157699585E-2</v>
      </c>
      <c r="BN341" s="79">
        <v>1.2395668774843216E-2</v>
      </c>
      <c r="BO341" s="79">
        <v>-5.2713099867105484E-3</v>
      </c>
      <c r="BP341" s="79">
        <v>-1.1591671034693718E-2</v>
      </c>
      <c r="BQ341" s="79">
        <v>-1.4872306957840919E-2</v>
      </c>
      <c r="BR341" s="79">
        <v>-5.1285572350025177E-2</v>
      </c>
      <c r="BS341" s="79">
        <v>-3.3041805028915405E-2</v>
      </c>
      <c r="BT341" s="79">
        <v>2.1426083520054817E-2</v>
      </c>
      <c r="BU341" s="79">
        <v>7.2515189647674561E-2</v>
      </c>
      <c r="BV341" s="79">
        <v>7.0319309830665588E-2</v>
      </c>
      <c r="BW341" s="79">
        <v>9.8615005612373352E-2</v>
      </c>
      <c r="BX341" s="79">
        <v>0.13210365176200867</v>
      </c>
      <c r="BY341" s="79">
        <v>7.5756989419460297E-2</v>
      </c>
      <c r="BZ341" s="79">
        <v>6.6276803612709045E-2</v>
      </c>
      <c r="CA341" s="79">
        <v>6.1258230358362198E-2</v>
      </c>
      <c r="CB341" s="79">
        <v>-9.2796573881059885E-4</v>
      </c>
      <c r="CC341" s="79">
        <v>-9.3549322336912155E-3</v>
      </c>
      <c r="CD341" s="79">
        <v>7.2637828998267651E-3</v>
      </c>
      <c r="CE341" s="79">
        <v>2.8915483504533768E-2</v>
      </c>
      <c r="CF341" s="79">
        <v>1.9214341416954994E-2</v>
      </c>
      <c r="CG341" s="79">
        <v>1.6905006021261215E-2</v>
      </c>
      <c r="CH341" s="79">
        <v>-2.3204456083476543E-3</v>
      </c>
      <c r="CI341" s="79">
        <v>-2.1175896748900414E-2</v>
      </c>
      <c r="CJ341" s="79">
        <v>-1.4497579541057348E-3</v>
      </c>
      <c r="CK341" s="79">
        <v>2.2856942377984524E-3</v>
      </c>
      <c r="CL341" s="79">
        <v>3.4382037818431854E-2</v>
      </c>
      <c r="CM341" s="79">
        <v>1.7339149489998817E-2</v>
      </c>
      <c r="CN341" s="79">
        <v>1.2174151837825775E-2</v>
      </c>
      <c r="CO341" s="79">
        <v>9.6761593595147133E-3</v>
      </c>
      <c r="CP341" s="79">
        <v>-2.332032285630703E-2</v>
      </c>
      <c r="CQ341" s="79">
        <v>-4.0124151855707169E-3</v>
      </c>
      <c r="CR341" s="79">
        <v>5.3354550153017044E-2</v>
      </c>
      <c r="CS341" s="79">
        <v>0.10431385785341263</v>
      </c>
      <c r="CT341" s="79">
        <v>0.10651599615812302</v>
      </c>
      <c r="CU341" s="79">
        <v>0.13560581207275391</v>
      </c>
      <c r="CV341" s="79">
        <v>0.16910840570926666</v>
      </c>
      <c r="CW341" s="79">
        <v>0.11102800816297531</v>
      </c>
      <c r="CX341" s="79">
        <v>9.762851893901825E-2</v>
      </c>
      <c r="CY341" s="79">
        <v>8.675028383731842E-2</v>
      </c>
      <c r="CZ341" s="79">
        <v>2.0694635808467865E-2</v>
      </c>
      <c r="DA341" s="79">
        <v>1.1627604253590107E-2</v>
      </c>
      <c r="DB341" s="79">
        <v>2.7214441448450089E-2</v>
      </c>
      <c r="DC341" s="79">
        <v>4.6649869531393051E-2</v>
      </c>
      <c r="DD341" s="79">
        <v>3.5419948399066925E-2</v>
      </c>
      <c r="DE341" s="79">
        <v>3.2106123864650726E-2</v>
      </c>
      <c r="DF341" s="79">
        <v>1.4784684404730797E-2</v>
      </c>
      <c r="DG341" s="79">
        <v>-2.9298604931682348E-3</v>
      </c>
      <c r="DH341" s="79">
        <v>1.766008697450161E-2</v>
      </c>
      <c r="DI341" s="79">
        <v>2.175653912127018E-2</v>
      </c>
      <c r="DJ341" s="79">
        <v>5.6368403136730194E-2</v>
      </c>
      <c r="DK341" s="79">
        <v>3.9949614554643631E-2</v>
      </c>
      <c r="DL341" s="79">
        <v>3.5939969122409821E-2</v>
      </c>
      <c r="DM341" s="79">
        <v>3.4224629402160645E-2</v>
      </c>
      <c r="DN341" s="79">
        <v>4.6449275687336922E-3</v>
      </c>
      <c r="DO341" s="79">
        <v>2.5016972795128822E-2</v>
      </c>
      <c r="DP341" s="79">
        <v>8.528301864862442E-2</v>
      </c>
      <c r="DQ341" s="79">
        <v>0.1361125111579895</v>
      </c>
      <c r="DR341" s="79">
        <v>0.14271268248558044</v>
      </c>
      <c r="DS341" s="79">
        <v>0.17259660363197327</v>
      </c>
      <c r="DT341" s="79">
        <v>0.20611317455768585</v>
      </c>
      <c r="DU341" s="79">
        <v>0.14629903435707092</v>
      </c>
      <c r="DV341" s="79">
        <v>0.12898023426532745</v>
      </c>
      <c r="DW341" s="79">
        <v>0.11224232614040375</v>
      </c>
      <c r="DX341" s="79">
        <v>4.2317233979701996E-2</v>
      </c>
      <c r="DY341" s="79">
        <v>4.1923053562641144E-2</v>
      </c>
      <c r="DZ341" s="79">
        <v>5.6020025163888931E-2</v>
      </c>
      <c r="EA341" s="79">
        <v>7.2255514562129974E-2</v>
      </c>
      <c r="EB341" s="79">
        <v>5.88182732462883E-2</v>
      </c>
      <c r="EC341" s="79">
        <v>5.4054126143455505E-2</v>
      </c>
      <c r="ED341" s="79">
        <v>3.9481773972511292E-2</v>
      </c>
      <c r="EE341" s="79">
        <v>2.3414516821503639E-2</v>
      </c>
      <c r="EF341" s="79">
        <v>4.5251667499542236E-2</v>
      </c>
      <c r="EG341" s="79">
        <v>4.9869351089000702E-2</v>
      </c>
      <c r="EH341" s="79">
        <v>8.8113225996494293E-2</v>
      </c>
      <c r="EI341" s="79">
        <v>7.2595521807670593E-2</v>
      </c>
      <c r="EJ341" s="79">
        <v>7.0254042744636536E-2</v>
      </c>
      <c r="EK341" s="79">
        <v>6.9668710231781006E-2</v>
      </c>
      <c r="EL341" s="79">
        <v>4.5022308826446533E-2</v>
      </c>
      <c r="EM341" s="79">
        <v>6.6930800676345825E-2</v>
      </c>
      <c r="EN341" s="79">
        <v>0.13138264417648315</v>
      </c>
      <c r="EO341" s="79">
        <v>0.182024747133255</v>
      </c>
      <c r="EP341" s="79">
        <v>0.19497497379779816</v>
      </c>
      <c r="EQ341" s="79">
        <v>0.2260054349899292</v>
      </c>
      <c r="ER341" s="79">
        <v>0.25954216718673706</v>
      </c>
      <c r="ES341" s="79">
        <v>0.19722478091716766</v>
      </c>
      <c r="ET341" s="79">
        <v>0.17424710094928741</v>
      </c>
      <c r="EU341" s="79">
        <v>0.14904879033565521</v>
      </c>
      <c r="EV341" s="79">
        <v>7.3536835610866547E-2</v>
      </c>
      <c r="EW341" s="79">
        <v>69.212448120117188</v>
      </c>
      <c r="EX341" s="79">
        <v>68.12518310546875</v>
      </c>
      <c r="EY341" s="79">
        <v>66.810783386230469</v>
      </c>
      <c r="EZ341" s="79">
        <v>65.709419250488281</v>
      </c>
      <c r="FA341" s="79">
        <v>64.590370178222656</v>
      </c>
      <c r="FB341" s="79">
        <v>63.623996734619141</v>
      </c>
      <c r="FC341" s="79">
        <v>62.406272888183594</v>
      </c>
      <c r="FD341" s="79">
        <v>63.455478668212891</v>
      </c>
      <c r="FE341" s="79">
        <v>69.017082214355469</v>
      </c>
      <c r="FF341" s="79">
        <v>74.412178039550781</v>
      </c>
      <c r="FG341" s="79">
        <v>78.219413757324219</v>
      </c>
      <c r="FH341" s="79">
        <v>81.680839538574219</v>
      </c>
      <c r="FI341" s="79">
        <v>84.552772521972656</v>
      </c>
      <c r="FJ341" s="79">
        <v>86.854751586914063</v>
      </c>
      <c r="FK341" s="79">
        <v>89.017730712890625</v>
      </c>
      <c r="FL341" s="79">
        <v>90.426986694335938</v>
      </c>
      <c r="FM341" s="79">
        <v>91.378181457519531</v>
      </c>
      <c r="FN341" s="79">
        <v>91.427391052246094</v>
      </c>
      <c r="FO341" s="79">
        <v>90.83648681640625</v>
      </c>
      <c r="FP341" s="79">
        <v>89.384681701660156</v>
      </c>
      <c r="FQ341" s="79">
        <v>84.037849426269531</v>
      </c>
      <c r="FR341" s="79">
        <v>77.204681396484375</v>
      </c>
      <c r="FS341" s="79">
        <v>73.339210510253906</v>
      </c>
      <c r="FT341" s="79">
        <v>70.906097412109375</v>
      </c>
      <c r="FU341" s="79">
        <v>3.4059692174196243E-2</v>
      </c>
      <c r="FV341" s="79">
        <v>5.9511557221412659E-2</v>
      </c>
      <c r="FW341" s="79">
        <v>3.003220446407795E-2</v>
      </c>
      <c r="FX341" s="79">
        <v>140.86363220214844</v>
      </c>
      <c r="FY341" s="79">
        <v>1</v>
      </c>
      <c r="FZ341" s="52"/>
      <c r="GA341" s="34"/>
    </row>
    <row r="342" spans="1:183" x14ac:dyDescent="0.25">
      <c r="A342" t="s">
        <v>186</v>
      </c>
      <c r="B342" t="s">
        <v>236</v>
      </c>
      <c r="C342" t="s">
        <v>194</v>
      </c>
      <c r="D342" t="s">
        <v>202</v>
      </c>
      <c r="E342" t="s">
        <v>208</v>
      </c>
      <c r="F342" t="s">
        <v>185</v>
      </c>
      <c r="G342" t="s">
        <v>1</v>
      </c>
      <c r="H342" s="79">
        <v>588</v>
      </c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  <c r="AH342" s="79"/>
      <c r="AI342" s="79"/>
      <c r="AJ342" s="79"/>
      <c r="AK342" s="79"/>
      <c r="AL342" s="79"/>
      <c r="AM342" s="79"/>
      <c r="AN342" s="79"/>
      <c r="AO342" s="79"/>
      <c r="AP342" s="79"/>
      <c r="AQ342" s="79"/>
      <c r="AR342" s="79"/>
      <c r="AS342" s="79"/>
      <c r="AT342" s="79"/>
      <c r="AU342" s="79"/>
      <c r="AV342" s="79"/>
      <c r="AW342" s="79"/>
      <c r="AX342" s="79"/>
      <c r="AY342" s="79"/>
      <c r="AZ342" s="79"/>
      <c r="BA342" s="79"/>
      <c r="BB342" s="79"/>
      <c r="BC342" s="79"/>
      <c r="BD342" s="79"/>
      <c r="BE342" s="79"/>
      <c r="BF342" s="79"/>
      <c r="BG342" s="79"/>
      <c r="BH342" s="79"/>
      <c r="BI342" s="79"/>
      <c r="BJ342" s="79"/>
      <c r="BK342" s="79"/>
      <c r="BL342" s="79"/>
      <c r="BM342" s="79"/>
      <c r="BN342" s="79"/>
      <c r="BO342" s="79"/>
      <c r="BP342" s="79"/>
      <c r="BQ342" s="79"/>
      <c r="BR342" s="79"/>
      <c r="BS342" s="79"/>
      <c r="BT342" s="79"/>
      <c r="BU342" s="79"/>
      <c r="BV342" s="79"/>
      <c r="BW342" s="79"/>
      <c r="BX342" s="79"/>
      <c r="BY342" s="79"/>
      <c r="BZ342" s="79"/>
      <c r="CA342" s="79"/>
      <c r="CB342" s="79"/>
      <c r="CC342" s="79"/>
      <c r="CD342" s="79"/>
      <c r="CE342" s="79"/>
      <c r="CF342" s="79"/>
      <c r="CG342" s="79"/>
      <c r="CH342" s="79"/>
      <c r="CI342" s="79"/>
      <c r="CJ342" s="79"/>
      <c r="CK342" s="79"/>
      <c r="CL342" s="79"/>
      <c r="CM342" s="79"/>
      <c r="CN342" s="79"/>
      <c r="CO342" s="79"/>
      <c r="CP342" s="79"/>
      <c r="CQ342" s="79"/>
      <c r="CR342" s="79"/>
      <c r="CS342" s="79"/>
      <c r="CT342" s="79"/>
      <c r="CU342" s="79"/>
      <c r="CV342" s="79"/>
      <c r="CW342" s="79"/>
      <c r="CX342" s="79"/>
      <c r="CY342" s="79"/>
      <c r="CZ342" s="79"/>
      <c r="DA342" s="79"/>
      <c r="DB342" s="79"/>
      <c r="DC342" s="79"/>
      <c r="DD342" s="79"/>
      <c r="DE342" s="79"/>
      <c r="DF342" s="79"/>
      <c r="DG342" s="79"/>
      <c r="DH342" s="79"/>
      <c r="DI342" s="79"/>
      <c r="DJ342" s="79"/>
      <c r="DK342" s="79"/>
      <c r="DL342" s="79"/>
      <c r="DM342" s="79"/>
      <c r="DN342" s="79"/>
      <c r="DO342" s="79"/>
      <c r="DP342" s="79"/>
      <c r="DQ342" s="79"/>
      <c r="DR342" s="79"/>
      <c r="DS342" s="79"/>
      <c r="DT342" s="79"/>
      <c r="DU342" s="79"/>
      <c r="DV342" s="79"/>
      <c r="DW342" s="79"/>
      <c r="DX342" s="79"/>
      <c r="DY342" s="79"/>
      <c r="DZ342" s="79"/>
      <c r="EA342" s="79"/>
      <c r="EB342" s="79"/>
      <c r="EC342" s="79"/>
      <c r="ED342" s="79"/>
      <c r="EE342" s="79"/>
      <c r="EF342" s="79"/>
      <c r="EG342" s="79"/>
      <c r="EH342" s="79"/>
      <c r="EI342" s="79"/>
      <c r="EJ342" s="79"/>
      <c r="EK342" s="79"/>
      <c r="EL342" s="79"/>
      <c r="EM342" s="79"/>
      <c r="EN342" s="79"/>
      <c r="EO342" s="79"/>
      <c r="EP342" s="79"/>
      <c r="EQ342" s="79"/>
      <c r="ER342" s="79"/>
      <c r="ES342" s="79"/>
      <c r="ET342" s="79"/>
      <c r="EU342" s="79"/>
      <c r="EV342" s="79"/>
      <c r="EW342" s="79"/>
      <c r="EX342" s="79"/>
      <c r="EY342" s="79"/>
      <c r="EZ342" s="79"/>
      <c r="FA342" s="79"/>
      <c r="FB342" s="79"/>
      <c r="FC342" s="79"/>
      <c r="FD342" s="79"/>
      <c r="FE342" s="79"/>
      <c r="FF342" s="79"/>
      <c r="FG342" s="79"/>
      <c r="FH342" s="79"/>
      <c r="FI342" s="79"/>
      <c r="FJ342" s="79"/>
      <c r="FK342" s="79"/>
      <c r="FL342" s="79"/>
      <c r="FM342" s="79"/>
      <c r="FN342" s="79"/>
      <c r="FO342" s="79"/>
      <c r="FP342" s="79"/>
      <c r="FQ342" s="79"/>
      <c r="FR342" s="79"/>
      <c r="FS342" s="79"/>
      <c r="FT342" s="79"/>
      <c r="FU342" s="79"/>
      <c r="FV342" s="79"/>
      <c r="FW342" s="79"/>
      <c r="FX342" s="79">
        <v>50.863636016845703</v>
      </c>
      <c r="FY342" s="79">
        <v>0</v>
      </c>
      <c r="FZ342" s="52"/>
      <c r="GA342" s="34"/>
    </row>
    <row r="343" spans="1:183" x14ac:dyDescent="0.25">
      <c r="A343" t="s">
        <v>186</v>
      </c>
      <c r="B343" t="s">
        <v>236</v>
      </c>
      <c r="C343" t="s">
        <v>194</v>
      </c>
      <c r="D343" t="s">
        <v>202</v>
      </c>
      <c r="E343" t="s">
        <v>209</v>
      </c>
      <c r="F343" t="s">
        <v>1</v>
      </c>
      <c r="G343" t="s">
        <v>198</v>
      </c>
      <c r="H343" s="79">
        <v>26613</v>
      </c>
      <c r="I343" s="79">
        <v>0.43692523241043091</v>
      </c>
      <c r="J343" s="79">
        <v>0.37923696637153625</v>
      </c>
      <c r="K343" s="79">
        <v>0.34576919674873352</v>
      </c>
      <c r="L343" s="79">
        <v>0.33015286922454834</v>
      </c>
      <c r="M343" s="79">
        <v>0.32182252407073975</v>
      </c>
      <c r="N343" s="79">
        <v>0.3400309681892395</v>
      </c>
      <c r="O343" s="79">
        <v>0.38750132918357849</v>
      </c>
      <c r="P343" s="79">
        <v>0.43738439679145813</v>
      </c>
      <c r="Q343" s="79">
        <v>0.43117895722389221</v>
      </c>
      <c r="R343" s="79">
        <v>0.42910954356193542</v>
      </c>
      <c r="S343" s="79">
        <v>0.42997977137565613</v>
      </c>
      <c r="T343" s="79">
        <v>0.44123688340187073</v>
      </c>
      <c r="U343" s="79">
        <v>0.4651951789855957</v>
      </c>
      <c r="V343" s="79">
        <v>0.48209214210510254</v>
      </c>
      <c r="W343" s="79">
        <v>0.50139439105987549</v>
      </c>
      <c r="X343" s="79">
        <v>0.53105145692825317</v>
      </c>
      <c r="Y343" s="79">
        <v>0.57840222120285034</v>
      </c>
      <c r="Z343" s="79">
        <v>0.6416400671005249</v>
      </c>
      <c r="AA343" s="79">
        <v>0.69588267803192139</v>
      </c>
      <c r="AB343" s="79">
        <v>0.71714228391647339</v>
      </c>
      <c r="AC343" s="79">
        <v>0.75224936008453369</v>
      </c>
      <c r="AD343" s="79">
        <v>0.73165619373321533</v>
      </c>
      <c r="AE343" s="79">
        <v>0.63699769973754883</v>
      </c>
      <c r="AF343" s="79">
        <v>0.52944827079772949</v>
      </c>
      <c r="AG343" s="79">
        <v>-4.644094780087471E-2</v>
      </c>
      <c r="AH343" s="79">
        <v>-3.9768882095813751E-2</v>
      </c>
      <c r="AI343" s="79">
        <v>-2.9736105352640152E-2</v>
      </c>
      <c r="AJ343" s="79">
        <v>-2.5224270299077034E-2</v>
      </c>
      <c r="AK343" s="79">
        <v>-2.2576730698347092E-2</v>
      </c>
      <c r="AL343" s="79">
        <v>-1.9366879016160965E-2</v>
      </c>
      <c r="AM343" s="79">
        <v>-2.0689617842435837E-2</v>
      </c>
      <c r="AN343" s="79">
        <v>-1.4005380682647228E-2</v>
      </c>
      <c r="AO343" s="79">
        <v>-1.3242864049971104E-2</v>
      </c>
      <c r="AP343" s="79">
        <v>-6.1651058495044708E-3</v>
      </c>
      <c r="AQ343" s="79">
        <v>-6.3458727672696114E-3</v>
      </c>
      <c r="AR343" s="79">
        <v>-4.1028247214853764E-3</v>
      </c>
      <c r="AS343" s="79">
        <v>8.3891709800809622E-4</v>
      </c>
      <c r="AT343" s="79">
        <v>1.7227077623829246E-3</v>
      </c>
      <c r="AU343" s="79">
        <v>1.9456697627902031E-3</v>
      </c>
      <c r="AV343" s="79">
        <v>1.3066288083791733E-2</v>
      </c>
      <c r="AW343" s="79">
        <v>8.5260318592190742E-3</v>
      </c>
      <c r="AX343" s="79">
        <v>9.0344948694109917E-3</v>
      </c>
      <c r="AY343" s="79">
        <v>1.4696771278977394E-2</v>
      </c>
      <c r="AZ343" s="79">
        <v>1.162440050393343E-2</v>
      </c>
      <c r="BA343" s="79">
        <v>-1.7862513661384583E-2</v>
      </c>
      <c r="BB343" s="79">
        <v>-2.9283195734024048E-2</v>
      </c>
      <c r="BC343" s="79">
        <v>-4.0775362402200699E-2</v>
      </c>
      <c r="BD343" s="79">
        <v>-4.869549348950386E-2</v>
      </c>
      <c r="BE343" s="79">
        <v>-3.9204232394695282E-2</v>
      </c>
      <c r="BF343" s="79">
        <v>-3.3574409782886505E-2</v>
      </c>
      <c r="BG343" s="79">
        <v>-2.4156335741281509E-2</v>
      </c>
      <c r="BH343" s="79">
        <v>-1.9805992022156715E-2</v>
      </c>
      <c r="BI343" s="79">
        <v>-1.7549812793731689E-2</v>
      </c>
      <c r="BJ343" s="79">
        <v>-1.4644964598119259E-2</v>
      </c>
      <c r="BK343" s="79">
        <v>-1.6199281439185143E-2</v>
      </c>
      <c r="BL343" s="79">
        <v>-8.5911126807332039E-3</v>
      </c>
      <c r="BM343" s="79">
        <v>-7.0148208178579807E-3</v>
      </c>
      <c r="BN343" s="79">
        <v>4.8396203783340752E-4</v>
      </c>
      <c r="BO343" s="79">
        <v>4.8315679305233061E-4</v>
      </c>
      <c r="BP343" s="79">
        <v>2.5007112417370081E-3</v>
      </c>
      <c r="BQ343" s="79">
        <v>8.0189201980829239E-3</v>
      </c>
      <c r="BR343" s="79">
        <v>9.5247784629464149E-3</v>
      </c>
      <c r="BS343" s="79">
        <v>1.0029235854744911E-2</v>
      </c>
      <c r="BT343" s="79">
        <v>2.0962968468666077E-2</v>
      </c>
      <c r="BU343" s="79">
        <v>1.6717201098799706E-2</v>
      </c>
      <c r="BV343" s="79">
        <v>1.8475495278835297E-2</v>
      </c>
      <c r="BW343" s="79">
        <v>2.3072797805070877E-2</v>
      </c>
      <c r="BX343" s="79">
        <v>2.1756548434495926E-2</v>
      </c>
      <c r="BY343" s="79">
        <v>-9.4927987083792686E-3</v>
      </c>
      <c r="BZ343" s="79">
        <v>-2.1641938015818596E-2</v>
      </c>
      <c r="CA343" s="79">
        <v>-3.3603310585021973E-2</v>
      </c>
      <c r="CB343" s="79">
        <v>-4.1633337736129761E-2</v>
      </c>
      <c r="CC343" s="79">
        <v>-3.4192103892564774E-2</v>
      </c>
      <c r="CD343" s="79">
        <v>-2.9284138232469559E-2</v>
      </c>
      <c r="CE343" s="79">
        <v>-2.0291803404688835E-2</v>
      </c>
      <c r="CF343" s="79">
        <v>-1.6053309664130211E-2</v>
      </c>
      <c r="CG343" s="79">
        <v>-1.4068188145756721E-2</v>
      </c>
      <c r="CH343" s="79">
        <v>-1.1374581605195999E-2</v>
      </c>
      <c r="CI343" s="79">
        <v>-1.3089289888739586E-2</v>
      </c>
      <c r="CJ343" s="79">
        <v>-4.8412065953016281E-3</v>
      </c>
      <c r="CK343" s="79">
        <v>-2.701296703889966E-3</v>
      </c>
      <c r="CL343" s="79">
        <v>5.089086014777422E-3</v>
      </c>
      <c r="CM343" s="79">
        <v>5.2129221148788929E-3</v>
      </c>
      <c r="CN343" s="79">
        <v>7.0742997340857983E-3</v>
      </c>
      <c r="CO343" s="79">
        <v>1.299176923930645E-2</v>
      </c>
      <c r="CP343" s="79">
        <v>1.4928469434380531E-2</v>
      </c>
      <c r="CQ343" s="79">
        <v>1.5627888962626457E-2</v>
      </c>
      <c r="CR343" s="79">
        <v>2.6432186365127563E-2</v>
      </c>
      <c r="CS343" s="79">
        <v>2.2390382364392281E-2</v>
      </c>
      <c r="CT343" s="79">
        <v>2.5014301761984825E-2</v>
      </c>
      <c r="CU343" s="79">
        <v>2.8874007984995842E-2</v>
      </c>
      <c r="CV343" s="79">
        <v>2.8774041682481766E-2</v>
      </c>
      <c r="CW343" s="79">
        <v>-3.6959608551114798E-3</v>
      </c>
      <c r="CX343" s="79">
        <v>-1.6349624842405319E-2</v>
      </c>
      <c r="CY343" s="79">
        <v>-2.8635969385504723E-2</v>
      </c>
      <c r="CZ343" s="79">
        <v>-3.6742113530635834E-2</v>
      </c>
      <c r="DA343" s="79">
        <v>-2.9179975390434265E-2</v>
      </c>
      <c r="DB343" s="79">
        <v>-2.4993866682052612E-2</v>
      </c>
      <c r="DC343" s="79">
        <v>-1.6427271068096161E-2</v>
      </c>
      <c r="DD343" s="79">
        <v>-1.2300625443458557E-2</v>
      </c>
      <c r="DE343" s="79">
        <v>-1.058656070381403E-2</v>
      </c>
      <c r="DF343" s="79">
        <v>-8.1041986122727394E-3</v>
      </c>
      <c r="DG343" s="79">
        <v>-9.97929647564888E-3</v>
      </c>
      <c r="DH343" s="79">
        <v>-1.0913010919466615E-3</v>
      </c>
      <c r="DI343" s="79">
        <v>1.6122274100780487E-3</v>
      </c>
      <c r="DJ343" s="79">
        <v>9.6942102536559105E-3</v>
      </c>
      <c r="DK343" s="79">
        <v>9.9426880478858948E-3</v>
      </c>
      <c r="DL343" s="79">
        <v>1.1647889390587807E-2</v>
      </c>
      <c r="DM343" s="79">
        <v>1.7964618280529976E-2</v>
      </c>
      <c r="DN343" s="79">
        <v>2.0332159474492073E-2</v>
      </c>
      <c r="DO343" s="79">
        <v>2.1226543933153152E-2</v>
      </c>
      <c r="DP343" s="79">
        <v>3.190140426158905E-2</v>
      </c>
      <c r="DQ343" s="79">
        <v>2.8063563629984856E-2</v>
      </c>
      <c r="DR343" s="79">
        <v>3.1553111970424652E-2</v>
      </c>
      <c r="DS343" s="79">
        <v>3.4675218164920807E-2</v>
      </c>
      <c r="DT343" s="79">
        <v>3.5791534930467606E-2</v>
      </c>
      <c r="DU343" s="79">
        <v>2.1008776966482401E-3</v>
      </c>
      <c r="DV343" s="79">
        <v>-1.1057311668992043E-2</v>
      </c>
      <c r="DW343" s="79">
        <v>-2.3668630048632622E-2</v>
      </c>
      <c r="DX343" s="79">
        <v>-3.1850885599851608E-2</v>
      </c>
      <c r="DY343" s="79">
        <v>-2.1943256258964539E-2</v>
      </c>
      <c r="DZ343" s="79">
        <v>-1.8799394369125366E-2</v>
      </c>
      <c r="EA343" s="79">
        <v>-1.0847502388060093E-2</v>
      </c>
      <c r="EB343" s="79">
        <v>-6.8823467008769512E-3</v>
      </c>
      <c r="EC343" s="79">
        <v>-5.5596446618437767E-3</v>
      </c>
      <c r="ED343" s="79">
        <v>-3.3822860568761826E-3</v>
      </c>
      <c r="EE343" s="79">
        <v>-5.488960538059473E-3</v>
      </c>
      <c r="EF343" s="79">
        <v>4.3229670263826847E-3</v>
      </c>
      <c r="EG343" s="79">
        <v>7.840271107852459E-3</v>
      </c>
      <c r="EH343" s="79">
        <v>1.634327694773674E-2</v>
      </c>
      <c r="EI343" s="79">
        <v>1.6771716997027397E-2</v>
      </c>
      <c r="EJ343" s="79">
        <v>1.825142465531826E-2</v>
      </c>
      <c r="EK343" s="79">
        <v>2.514461986720562E-2</v>
      </c>
      <c r="EL343" s="79">
        <v>2.8134232386946678E-2</v>
      </c>
      <c r="EM343" s="79">
        <v>2.9310109093785286E-2</v>
      </c>
      <c r="EN343" s="79">
        <v>3.9798084646463394E-2</v>
      </c>
      <c r="EO343" s="79">
        <v>3.625473752617836E-2</v>
      </c>
      <c r="EP343" s="79">
        <v>4.0994107723236084E-2</v>
      </c>
      <c r="EQ343" s="79">
        <v>4.3051242828369141E-2</v>
      </c>
      <c r="ER343" s="79">
        <v>4.5923683792352676E-2</v>
      </c>
      <c r="ES343" s="79">
        <v>1.0470591485500336E-2</v>
      </c>
      <c r="ET343" s="79">
        <v>-3.4160544164478779E-3</v>
      </c>
      <c r="EU343" s="79">
        <v>-1.6496580094099045E-2</v>
      </c>
      <c r="EV343" s="79">
        <v>-2.4788735434412956E-2</v>
      </c>
      <c r="EW343" s="79">
        <v>67.354499816894531</v>
      </c>
      <c r="EX343" s="79">
        <v>66.1966552734375</v>
      </c>
      <c r="EY343" s="79">
        <v>65.440780639648438</v>
      </c>
      <c r="EZ343" s="79">
        <v>64.581939697265625</v>
      </c>
      <c r="FA343" s="79">
        <v>64.004592895507813</v>
      </c>
      <c r="FB343" s="79">
        <v>63.500213623046875</v>
      </c>
      <c r="FC343" s="79">
        <v>62.983013153076172</v>
      </c>
      <c r="FD343" s="79">
        <v>62.654087066650391</v>
      </c>
      <c r="FE343" s="79">
        <v>64.895820617675781</v>
      </c>
      <c r="FF343" s="79">
        <v>68.154098510742188</v>
      </c>
      <c r="FG343" s="79">
        <v>71.985572814941406</v>
      </c>
      <c r="FH343" s="79">
        <v>75.789657592773438</v>
      </c>
      <c r="FI343" s="79">
        <v>79.145286560058594</v>
      </c>
      <c r="FJ343" s="79">
        <v>82.134391784667969</v>
      </c>
      <c r="FK343" s="79">
        <v>84.3599853515625</v>
      </c>
      <c r="FL343" s="79">
        <v>85.85479736328125</v>
      </c>
      <c r="FM343" s="79">
        <v>86.324089050292969</v>
      </c>
      <c r="FN343" s="79">
        <v>85.470252990722656</v>
      </c>
      <c r="FO343" s="79">
        <v>83.272552490234375</v>
      </c>
      <c r="FP343" s="79">
        <v>80.152130126953125</v>
      </c>
      <c r="FQ343" s="79">
        <v>75.469291687011719</v>
      </c>
      <c r="FR343" s="79">
        <v>72.071235656738281</v>
      </c>
      <c r="FS343" s="79">
        <v>70.003791809082031</v>
      </c>
      <c r="FT343" s="79">
        <v>68.660850524902344</v>
      </c>
      <c r="FU343" s="79">
        <v>5.737711675465107E-3</v>
      </c>
      <c r="FV343" s="79">
        <v>9.9930437281727791E-3</v>
      </c>
      <c r="FW343" s="79">
        <v>5.2256868220865726E-3</v>
      </c>
      <c r="FX343" s="79">
        <v>3699.04541015625</v>
      </c>
      <c r="FY343" s="79">
        <v>1</v>
      </c>
      <c r="FZ343" s="52"/>
      <c r="GA343" s="34"/>
    </row>
    <row r="344" spans="1:183" x14ac:dyDescent="0.25">
      <c r="A344" t="s">
        <v>186</v>
      </c>
      <c r="B344" t="s">
        <v>236</v>
      </c>
      <c r="C344" t="s">
        <v>194</v>
      </c>
      <c r="D344" t="s">
        <v>202</v>
      </c>
      <c r="E344" t="s">
        <v>209</v>
      </c>
      <c r="F344" t="s">
        <v>1</v>
      </c>
      <c r="G344" t="s">
        <v>200</v>
      </c>
      <c r="H344" s="79">
        <v>4062</v>
      </c>
      <c r="I344" s="79">
        <v>0.57206636667251587</v>
      </c>
      <c r="J344" s="79">
        <v>0.50160908699035645</v>
      </c>
      <c r="K344" s="79">
        <v>0.44665384292602539</v>
      </c>
      <c r="L344" s="79">
        <v>0.41839918494224548</v>
      </c>
      <c r="M344" s="79">
        <v>0.41364660859107971</v>
      </c>
      <c r="N344" s="79">
        <v>0.418477863073349</v>
      </c>
      <c r="O344" s="79">
        <v>0.46461701393127441</v>
      </c>
      <c r="P344" s="79">
        <v>0.52413409948348999</v>
      </c>
      <c r="Q344" s="79">
        <v>0.52778148651123047</v>
      </c>
      <c r="R344" s="79">
        <v>0.53204667568206787</v>
      </c>
      <c r="S344" s="79">
        <v>0.55723649263381958</v>
      </c>
      <c r="T344" s="79">
        <v>0.60525363683700562</v>
      </c>
      <c r="U344" s="79">
        <v>0.65532928705215454</v>
      </c>
      <c r="V344" s="79">
        <v>0.70624768733978271</v>
      </c>
      <c r="W344" s="79">
        <v>0.74449920654296875</v>
      </c>
      <c r="X344" s="79">
        <v>0.80528163909912109</v>
      </c>
      <c r="Y344" s="79">
        <v>0.88748800754547119</v>
      </c>
      <c r="Z344" s="79">
        <v>0.95349621772766113</v>
      </c>
      <c r="AA344" s="79">
        <v>0.96927636861801147</v>
      </c>
      <c r="AB344" s="79">
        <v>0.95934581756591797</v>
      </c>
      <c r="AC344" s="79">
        <v>0.95394521951675415</v>
      </c>
      <c r="AD344" s="79">
        <v>0.916603684425354</v>
      </c>
      <c r="AE344" s="79">
        <v>0.81585913896560669</v>
      </c>
      <c r="AF344" s="79">
        <v>0.68849360942840576</v>
      </c>
      <c r="AG344" s="79">
        <v>-9.7870312631130219E-2</v>
      </c>
      <c r="AH344" s="79">
        <v>-0.10183147341012955</v>
      </c>
      <c r="AI344" s="79">
        <v>-9.0591050684452057E-2</v>
      </c>
      <c r="AJ344" s="79">
        <v>-7.3389723896980286E-2</v>
      </c>
      <c r="AK344" s="79">
        <v>-6.1159532517194748E-2</v>
      </c>
      <c r="AL344" s="79">
        <v>-6.8585306406021118E-2</v>
      </c>
      <c r="AM344" s="79">
        <v>-7.2539366781711578E-2</v>
      </c>
      <c r="AN344" s="79">
        <v>-5.5986609309911728E-2</v>
      </c>
      <c r="AO344" s="79">
        <v>-5.8437328785657883E-2</v>
      </c>
      <c r="AP344" s="79">
        <v>-7.1463286876678467E-2</v>
      </c>
      <c r="AQ344" s="79">
        <v>-6.3962593674659729E-2</v>
      </c>
      <c r="AR344" s="79">
        <v>-5.6065935641527176E-2</v>
      </c>
      <c r="AS344" s="79">
        <v>-5.7798970490694046E-2</v>
      </c>
      <c r="AT344" s="79">
        <v>-5.0470411777496338E-2</v>
      </c>
      <c r="AU344" s="79">
        <v>-5.0773531198501587E-2</v>
      </c>
      <c r="AV344" s="79">
        <v>-3.0122539028525352E-2</v>
      </c>
      <c r="AW344" s="79">
        <v>-7.3385522700846195E-3</v>
      </c>
      <c r="AX344" s="79">
        <v>-3.6901403218507767E-3</v>
      </c>
      <c r="AY344" s="79">
        <v>-4.1793454438447952E-2</v>
      </c>
      <c r="AZ344" s="79">
        <v>-2.9563166201114655E-2</v>
      </c>
      <c r="BA344" s="79">
        <v>-6.3994891941547394E-2</v>
      </c>
      <c r="BB344" s="79">
        <v>-8.1037528812885284E-2</v>
      </c>
      <c r="BC344" s="79">
        <v>-7.2239041328430176E-2</v>
      </c>
      <c r="BD344" s="79">
        <v>-7.045348733663559E-2</v>
      </c>
      <c r="BE344" s="79">
        <v>-7.8666329383850098E-2</v>
      </c>
      <c r="BF344" s="79">
        <v>-8.3006404340267181E-2</v>
      </c>
      <c r="BG344" s="79">
        <v>-7.3307432234287262E-2</v>
      </c>
      <c r="BH344" s="79">
        <v>-5.722220242023468E-2</v>
      </c>
      <c r="BI344" s="79">
        <v>-4.4999722391366959E-2</v>
      </c>
      <c r="BJ344" s="79">
        <v>-5.2379664033651352E-2</v>
      </c>
      <c r="BK344" s="79">
        <v>-5.5788327008485794E-2</v>
      </c>
      <c r="BL344" s="79">
        <v>-4.0957551449537277E-2</v>
      </c>
      <c r="BM344" s="79">
        <v>-4.4492278248071671E-2</v>
      </c>
      <c r="BN344" s="79">
        <v>-5.4515596479177475E-2</v>
      </c>
      <c r="BO344" s="79">
        <v>-4.7213081270456314E-2</v>
      </c>
      <c r="BP344" s="79">
        <v>-3.8622543215751648E-2</v>
      </c>
      <c r="BQ344" s="79">
        <v>-3.9253607392311096E-2</v>
      </c>
      <c r="BR344" s="79">
        <v>-3.0783852562308311E-2</v>
      </c>
      <c r="BS344" s="79">
        <v>-3.153938427567482E-2</v>
      </c>
      <c r="BT344" s="79">
        <v>-1.0192414745688438E-2</v>
      </c>
      <c r="BU344" s="79">
        <v>1.3315800577402115E-2</v>
      </c>
      <c r="BV344" s="79">
        <v>1.7282489687204361E-2</v>
      </c>
      <c r="BW344" s="79">
        <v>-2.1625790745019913E-2</v>
      </c>
      <c r="BX344" s="79">
        <v>-1.1109619401395321E-2</v>
      </c>
      <c r="BY344" s="79">
        <v>-4.5753855258226395E-2</v>
      </c>
      <c r="BZ344" s="79">
        <v>-6.18259496986866E-2</v>
      </c>
      <c r="CA344" s="79">
        <v>-5.2846584469079971E-2</v>
      </c>
      <c r="CB344" s="79">
        <v>-5.1989171653985977E-2</v>
      </c>
      <c r="CC344" s="79">
        <v>-6.5365701913833618E-2</v>
      </c>
      <c r="CD344" s="79">
        <v>-6.9968216121196747E-2</v>
      </c>
      <c r="CE344" s="79">
        <v>-6.1336852610111237E-2</v>
      </c>
      <c r="CF344" s="79">
        <v>-4.60246242582798E-2</v>
      </c>
      <c r="CG344" s="79">
        <v>-3.3807490020990372E-2</v>
      </c>
      <c r="CH344" s="79">
        <v>-4.1155684739351273E-2</v>
      </c>
      <c r="CI344" s="79">
        <v>-4.4186614453792572E-2</v>
      </c>
      <c r="CJ344" s="79">
        <v>-3.0548468232154846E-2</v>
      </c>
      <c r="CK344" s="79">
        <v>-3.483397513628006E-2</v>
      </c>
      <c r="CL344" s="79">
        <v>-4.2777679860591888E-2</v>
      </c>
      <c r="CM344" s="79">
        <v>-3.5612426698207855E-2</v>
      </c>
      <c r="CN344" s="79">
        <v>-2.6541305705904961E-2</v>
      </c>
      <c r="CO344" s="79">
        <v>-2.6409143581986427E-2</v>
      </c>
      <c r="CP344" s="79">
        <v>-1.7148999497294426E-2</v>
      </c>
      <c r="CQ344" s="79">
        <v>-1.8217876553535461E-2</v>
      </c>
      <c r="CR344" s="79">
        <v>3.6111285444349051E-3</v>
      </c>
      <c r="CS344" s="79">
        <v>2.7620941400527954E-2</v>
      </c>
      <c r="CT344" s="79">
        <v>3.1808070838451385E-2</v>
      </c>
      <c r="CU344" s="79">
        <v>-7.6577290892601013E-3</v>
      </c>
      <c r="CV344" s="79">
        <v>1.6712511423975229E-3</v>
      </c>
      <c r="CW344" s="79">
        <v>-3.312017023563385E-2</v>
      </c>
      <c r="CX344" s="79">
        <v>-4.8520069569349289E-2</v>
      </c>
      <c r="CY344" s="79">
        <v>-3.9415434002876282E-2</v>
      </c>
      <c r="CZ344" s="79">
        <v>-3.9200842380523682E-2</v>
      </c>
      <c r="DA344" s="79">
        <v>-5.2065074443817139E-2</v>
      </c>
      <c r="DB344" s="79">
        <v>-5.6930031627416611E-2</v>
      </c>
      <c r="DC344" s="79">
        <v>-4.936627671122551E-2</v>
      </c>
      <c r="DD344" s="79">
        <v>-3.4827046096324921E-2</v>
      </c>
      <c r="DE344" s="79">
        <v>-2.2615253925323486E-2</v>
      </c>
      <c r="DF344" s="79">
        <v>-2.9931703582406044E-2</v>
      </c>
      <c r="DG344" s="79">
        <v>-3.2584894448518753E-2</v>
      </c>
      <c r="DH344" s="79">
        <v>-2.0139390602707863E-2</v>
      </c>
      <c r="DI344" s="79">
        <v>-2.5175672024488449E-2</v>
      </c>
      <c r="DJ344" s="79">
        <v>-3.1039759516716003E-2</v>
      </c>
      <c r="DK344" s="79">
        <v>-2.4011766538023949E-2</v>
      </c>
      <c r="DL344" s="79">
        <v>-1.4460065402090549E-2</v>
      </c>
      <c r="DM344" s="79">
        <v>-1.3564678840339184E-2</v>
      </c>
      <c r="DN344" s="79">
        <v>-3.5141466651111841E-3</v>
      </c>
      <c r="DO344" s="79">
        <v>-4.8963660374283791E-3</v>
      </c>
      <c r="DP344" s="79">
        <v>1.7414672300219536E-2</v>
      </c>
      <c r="DQ344" s="79">
        <v>4.1926082223653793E-2</v>
      </c>
      <c r="DR344" s="79">
        <v>4.633365198969841E-2</v>
      </c>
      <c r="DS344" s="79">
        <v>6.3103330321609974E-3</v>
      </c>
      <c r="DT344" s="79">
        <v>1.4452122151851654E-2</v>
      </c>
      <c r="DU344" s="79">
        <v>-2.0486488938331604E-2</v>
      </c>
      <c r="DV344" s="79">
        <v>-3.5214189440011978E-2</v>
      </c>
      <c r="DW344" s="79">
        <v>-2.5984281674027443E-2</v>
      </c>
      <c r="DX344" s="79">
        <v>-2.6412505656480789E-2</v>
      </c>
      <c r="DY344" s="79">
        <v>-3.2861087471246719E-2</v>
      </c>
      <c r="DZ344" s="79">
        <v>-3.8104966282844543E-2</v>
      </c>
      <c r="EA344" s="79">
        <v>-3.2082661986351013E-2</v>
      </c>
      <c r="EB344" s="79">
        <v>-1.8659526482224464E-2</v>
      </c>
      <c r="EC344" s="79">
        <v>-6.4554405398666859E-3</v>
      </c>
      <c r="ED344" s="79">
        <v>-1.3726063072681427E-2</v>
      </c>
      <c r="EE344" s="79">
        <v>-1.5833854675292969E-2</v>
      </c>
      <c r="EF344" s="79">
        <v>-5.1103327423334122E-3</v>
      </c>
      <c r="EG344" s="79">
        <v>-1.1230616830289364E-2</v>
      </c>
      <c r="EH344" s="79">
        <v>-1.409207284450531E-2</v>
      </c>
      <c r="EI344" s="79">
        <v>-7.2622601874172688E-3</v>
      </c>
      <c r="EJ344" s="79">
        <v>2.9833244625478983E-3</v>
      </c>
      <c r="EK344" s="79">
        <v>4.9806870520114899E-3</v>
      </c>
      <c r="EL344" s="79">
        <v>1.6172414645552635E-2</v>
      </c>
      <c r="EM344" s="79">
        <v>1.4337778091430664E-2</v>
      </c>
      <c r="EN344" s="79">
        <v>3.7344798445701599E-2</v>
      </c>
      <c r="EO344" s="79">
        <v>6.258043646812439E-2</v>
      </c>
      <c r="EP344" s="79">
        <v>6.7306272685527802E-2</v>
      </c>
      <c r="EQ344" s="79">
        <v>2.647799625992775E-2</v>
      </c>
      <c r="ER344" s="79">
        <v>3.2905671745538712E-2</v>
      </c>
      <c r="ES344" s="79">
        <v>-2.245456213131547E-3</v>
      </c>
      <c r="ET344" s="79">
        <v>-1.6002612188458443E-2</v>
      </c>
      <c r="EU344" s="79">
        <v>-6.5918304026126862E-3</v>
      </c>
      <c r="EV344" s="79">
        <v>-7.9481862485408783E-3</v>
      </c>
      <c r="EW344" s="79">
        <v>70.95526123046875</v>
      </c>
      <c r="EX344" s="79">
        <v>69.454811096191406</v>
      </c>
      <c r="EY344" s="79">
        <v>68.276847839355469</v>
      </c>
      <c r="EZ344" s="79">
        <v>67.200996398925781</v>
      </c>
      <c r="FA344" s="79">
        <v>66.368003845214844</v>
      </c>
      <c r="FB344" s="79">
        <v>65.62713623046875</v>
      </c>
      <c r="FC344" s="79">
        <v>64.808502197265625</v>
      </c>
      <c r="FD344" s="79">
        <v>64.358619689941406</v>
      </c>
      <c r="FE344" s="79">
        <v>67.086441040039063</v>
      </c>
      <c r="FF344" s="79">
        <v>70.895538330078125</v>
      </c>
      <c r="FG344" s="79">
        <v>75.138221740722656</v>
      </c>
      <c r="FH344" s="79">
        <v>79.018318176269531</v>
      </c>
      <c r="FI344" s="79">
        <v>82.69879150390625</v>
      </c>
      <c r="FJ344" s="79">
        <v>85.8291015625</v>
      </c>
      <c r="FK344" s="79">
        <v>88.194755554199219</v>
      </c>
      <c r="FL344" s="79">
        <v>89.992073059082031</v>
      </c>
      <c r="FM344" s="79">
        <v>90.576644897460938</v>
      </c>
      <c r="FN344" s="79">
        <v>90.077476501464844</v>
      </c>
      <c r="FO344" s="79">
        <v>88.50201416015625</v>
      </c>
      <c r="FP344" s="79">
        <v>85.629714965820313</v>
      </c>
      <c r="FQ344" s="79">
        <v>81.203750610351563</v>
      </c>
      <c r="FR344" s="79">
        <v>77.656959533691406</v>
      </c>
      <c r="FS344" s="79">
        <v>75.006881713867188</v>
      </c>
      <c r="FT344" s="79">
        <v>72.829719543457031</v>
      </c>
      <c r="FU344" s="79">
        <v>2.0115284249186516E-2</v>
      </c>
      <c r="FV344" s="79">
        <v>2.4700891226530075E-2</v>
      </c>
      <c r="FW344" s="79">
        <v>1.9884629175066948E-2</v>
      </c>
      <c r="FX344" s="79">
        <v>943.95452880859375</v>
      </c>
      <c r="FY344" s="79">
        <v>1</v>
      </c>
      <c r="FZ344" s="52"/>
      <c r="GA344" s="34"/>
    </row>
    <row r="345" spans="1:183" x14ac:dyDescent="0.25">
      <c r="A345" t="s">
        <v>186</v>
      </c>
      <c r="B345" t="s">
        <v>236</v>
      </c>
      <c r="C345" t="s">
        <v>194</v>
      </c>
      <c r="D345" t="s">
        <v>202</v>
      </c>
      <c r="E345" t="s">
        <v>209</v>
      </c>
      <c r="F345" t="s">
        <v>1</v>
      </c>
      <c r="G345" t="s">
        <v>1</v>
      </c>
      <c r="H345" s="79">
        <v>30675</v>
      </c>
      <c r="I345" s="79">
        <v>0.45482072234153748</v>
      </c>
      <c r="J345" s="79">
        <v>0.39544156193733215</v>
      </c>
      <c r="K345" s="79">
        <v>0.35912841558456421</v>
      </c>
      <c r="L345" s="79">
        <v>0.34183844923973083</v>
      </c>
      <c r="M345" s="79">
        <v>0.33398193120956421</v>
      </c>
      <c r="N345" s="79">
        <v>0.35041892528533936</v>
      </c>
      <c r="O345" s="79">
        <v>0.39771300554275513</v>
      </c>
      <c r="P345" s="79">
        <v>0.44887185096740723</v>
      </c>
      <c r="Q345" s="79">
        <v>0.44397106766700745</v>
      </c>
      <c r="R345" s="79">
        <v>0.44274052977561951</v>
      </c>
      <c r="S345" s="79">
        <v>0.44683116674423218</v>
      </c>
      <c r="T345" s="79">
        <v>0.46295610070228577</v>
      </c>
      <c r="U345" s="79">
        <v>0.49037289619445801</v>
      </c>
      <c r="V345" s="79">
        <v>0.51177489757537842</v>
      </c>
      <c r="W345" s="79">
        <v>0.53358650207519531</v>
      </c>
      <c r="X345" s="79">
        <v>0.56736522912979126</v>
      </c>
      <c r="Y345" s="79">
        <v>0.6193314790725708</v>
      </c>
      <c r="Z345" s="79">
        <v>0.68293625116348267</v>
      </c>
      <c r="AA345" s="79">
        <v>0.73208558559417725</v>
      </c>
      <c r="AB345" s="79">
        <v>0.74921506643295288</v>
      </c>
      <c r="AC345" s="79">
        <v>0.77895808219909668</v>
      </c>
      <c r="AD345" s="79">
        <v>0.75614702701568604</v>
      </c>
      <c r="AE345" s="79">
        <v>0.66068261861801147</v>
      </c>
      <c r="AF345" s="79">
        <v>0.55050921440124512</v>
      </c>
      <c r="AG345" s="79">
        <v>-4.9785580486059189E-2</v>
      </c>
      <c r="AH345" s="79">
        <v>-4.469883069396019E-2</v>
      </c>
      <c r="AI345" s="79">
        <v>-3.4790299832820892E-2</v>
      </c>
      <c r="AJ345" s="79">
        <v>-2.8764991089701653E-2</v>
      </c>
      <c r="AK345" s="79">
        <v>-2.4904618039727211E-2</v>
      </c>
      <c r="AL345" s="79">
        <v>-2.314591221511364E-2</v>
      </c>
      <c r="AM345" s="79">
        <v>-2.4795068427920341E-2</v>
      </c>
      <c r="AN345" s="79">
        <v>-1.6880180686712265E-2</v>
      </c>
      <c r="AO345" s="79">
        <v>-1.6621313989162445E-2</v>
      </c>
      <c r="AP345" s="79">
        <v>-1.1726237833499908E-2</v>
      </c>
      <c r="AQ345" s="79">
        <v>-1.0901032947003841E-2</v>
      </c>
      <c r="AR345" s="79">
        <v>-7.832629606127739E-3</v>
      </c>
      <c r="AS345" s="79">
        <v>-3.5590599291026592E-3</v>
      </c>
      <c r="AT345" s="79">
        <v>-1.596605870872736E-3</v>
      </c>
      <c r="AU345" s="79">
        <v>-1.4829891733825207E-3</v>
      </c>
      <c r="AV345" s="79">
        <v>1.0983581654727459E-2</v>
      </c>
      <c r="AW345" s="79">
        <v>1.0194496251642704E-2</v>
      </c>
      <c r="AX345" s="79">
        <v>1.1274943128228188E-2</v>
      </c>
      <c r="AY345" s="79">
        <v>1.0932262986898422E-2</v>
      </c>
      <c r="AZ345" s="79">
        <v>9.7422078251838684E-3</v>
      </c>
      <c r="BA345" s="79">
        <v>-2.0545110106468201E-2</v>
      </c>
      <c r="BB345" s="79">
        <v>-3.2628387212753296E-2</v>
      </c>
      <c r="BC345" s="79">
        <v>-4.1456934064626694E-2</v>
      </c>
      <c r="BD345" s="79">
        <v>-4.823346808552742E-2</v>
      </c>
      <c r="BE345" s="79">
        <v>-4.3011698871850967E-2</v>
      </c>
      <c r="BF345" s="79">
        <v>-3.8774628192186356E-2</v>
      </c>
      <c r="BG345" s="79">
        <v>-2.9435634613037109E-2</v>
      </c>
      <c r="BH345" s="79">
        <v>-2.3599635809659958E-2</v>
      </c>
      <c r="BI345" s="79">
        <v>-2.0046673715114594E-2</v>
      </c>
      <c r="BJ345" s="79">
        <v>-1.8521243706345558E-2</v>
      </c>
      <c r="BK345" s="79">
        <v>-2.0312102511525154E-2</v>
      </c>
      <c r="BL345" s="79">
        <v>-1.1778667569160461E-2</v>
      </c>
      <c r="BM345" s="79">
        <v>-1.0911159217357635E-2</v>
      </c>
      <c r="BN345" s="79">
        <v>-5.5364700965583324E-3</v>
      </c>
      <c r="BO345" s="79">
        <v>-4.5747542753815651E-3</v>
      </c>
      <c r="BP345" s="79">
        <v>-1.6554157482460141E-3</v>
      </c>
      <c r="BQ345" s="79">
        <v>3.1367682386189699E-3</v>
      </c>
      <c r="BR345" s="79">
        <v>5.6569580920040607E-3</v>
      </c>
      <c r="BS345" s="79">
        <v>5.9783286415040493E-3</v>
      </c>
      <c r="BT345" s="79">
        <v>1.8325334414839745E-2</v>
      </c>
      <c r="BU345" s="79">
        <v>1.780913770198822E-2</v>
      </c>
      <c r="BV345" s="79">
        <v>1.9923780113458633E-2</v>
      </c>
      <c r="BW345" s="79">
        <v>1.8674327060580254E-2</v>
      </c>
      <c r="BX345" s="79">
        <v>1.8865978345274925E-2</v>
      </c>
      <c r="BY345" s="79">
        <v>-1.2892503291368484E-2</v>
      </c>
      <c r="BZ345" s="79">
        <v>-2.5527622550725937E-2</v>
      </c>
      <c r="CA345" s="79">
        <v>-3.4725535660982132E-2</v>
      </c>
      <c r="CB345" s="79">
        <v>-4.1636638343334198E-2</v>
      </c>
      <c r="CC345" s="79">
        <v>-3.832012414932251E-2</v>
      </c>
      <c r="CD345" s="79">
        <v>-3.4671545028686523E-2</v>
      </c>
      <c r="CE345" s="79">
        <v>-2.5727011263370514E-2</v>
      </c>
      <c r="CF345" s="79">
        <v>-2.0022125914692879E-2</v>
      </c>
      <c r="CG345" s="79">
        <v>-1.6682075336575508E-2</v>
      </c>
      <c r="CH345" s="79">
        <v>-1.5318212099373341E-2</v>
      </c>
      <c r="CI345" s="79">
        <v>-1.7207212746143341E-2</v>
      </c>
      <c r="CJ345" s="79">
        <v>-8.2453759387135506E-3</v>
      </c>
      <c r="CK345" s="79">
        <v>-6.9563230499625206E-3</v>
      </c>
      <c r="CL345" s="79">
        <v>-1.2494565453380346E-3</v>
      </c>
      <c r="CM345" s="79">
        <v>-1.9319223065394908E-4</v>
      </c>
      <c r="CN345" s="79">
        <v>2.6229033246636391E-3</v>
      </c>
      <c r="CO345" s="79">
        <v>7.7742789871990681E-3</v>
      </c>
      <c r="CP345" s="79">
        <v>1.0680753737688065E-2</v>
      </c>
      <c r="CQ345" s="79">
        <v>1.1146014556288719E-2</v>
      </c>
      <c r="CR345" s="79">
        <v>2.3410210385918617E-2</v>
      </c>
      <c r="CS345" s="79">
        <v>2.3083018139004707E-2</v>
      </c>
      <c r="CT345" s="79">
        <v>2.5913935154676437E-2</v>
      </c>
      <c r="CU345" s="79">
        <v>2.4036455899477005E-2</v>
      </c>
      <c r="CV345" s="79">
        <v>2.5185076519846916E-2</v>
      </c>
      <c r="CW345" s="79">
        <v>-7.5923306867480278E-3</v>
      </c>
      <c r="CX345" s="79">
        <v>-2.0609652623534203E-2</v>
      </c>
      <c r="CY345" s="79">
        <v>-3.0063390731811523E-2</v>
      </c>
      <c r="CZ345" s="79">
        <v>-3.7067696452140808E-2</v>
      </c>
      <c r="DA345" s="79">
        <v>-3.3628556877374649E-2</v>
      </c>
      <c r="DB345" s="79">
        <v>-3.0568458139896393E-2</v>
      </c>
      <c r="DC345" s="79">
        <v>-2.2018386051058769E-2</v>
      </c>
      <c r="DD345" s="79">
        <v>-1.64446160197258E-2</v>
      </c>
      <c r="DE345" s="79">
        <v>-1.3317477889358997E-2</v>
      </c>
      <c r="DF345" s="79">
        <v>-1.2115180492401123E-2</v>
      </c>
      <c r="DG345" s="79">
        <v>-1.4102323912084103E-2</v>
      </c>
      <c r="DH345" s="79">
        <v>-4.712084773927927E-3</v>
      </c>
      <c r="DI345" s="79">
        <v>-3.0014871153980494E-3</v>
      </c>
      <c r="DJ345" s="79">
        <v>3.0375574715435505E-3</v>
      </c>
      <c r="DK345" s="79">
        <v>4.1883694939315319E-3</v>
      </c>
      <c r="DL345" s="79">
        <v>6.9012227468192577E-3</v>
      </c>
      <c r="DM345" s="79">
        <v>1.2411789037287235E-2</v>
      </c>
      <c r="DN345" s="79">
        <v>1.5704549849033356E-2</v>
      </c>
      <c r="DO345" s="79">
        <v>1.6313701868057251E-2</v>
      </c>
      <c r="DP345" s="79">
        <v>2.849508635699749E-2</v>
      </c>
      <c r="DQ345" s="79">
        <v>2.8356894850730896E-2</v>
      </c>
      <c r="DR345" s="79">
        <v>3.190409392118454E-2</v>
      </c>
      <c r="DS345" s="79">
        <v>2.9398584738373756E-2</v>
      </c>
      <c r="DT345" s="79">
        <v>3.1504172831773758E-2</v>
      </c>
      <c r="DU345" s="79">
        <v>-2.2921583149582148E-3</v>
      </c>
      <c r="DV345" s="79">
        <v>-1.5691680833697319E-2</v>
      </c>
      <c r="DW345" s="79">
        <v>-2.5401243939995766E-2</v>
      </c>
      <c r="DX345" s="79">
        <v>-3.249875083565712E-2</v>
      </c>
      <c r="DY345" s="79">
        <v>-2.685466967523098E-2</v>
      </c>
      <c r="DZ345" s="79">
        <v>-2.4644259363412857E-2</v>
      </c>
      <c r="EA345" s="79">
        <v>-1.6663722693920135E-2</v>
      </c>
      <c r="EB345" s="79">
        <v>-1.1279260739684105E-2</v>
      </c>
      <c r="EC345" s="79">
        <v>-8.4595326334238052E-3</v>
      </c>
      <c r="ED345" s="79">
        <v>-7.4905115179717541E-3</v>
      </c>
      <c r="EE345" s="79">
        <v>-9.6193579956889153E-3</v>
      </c>
      <c r="EF345" s="79">
        <v>3.8942674291320145E-4</v>
      </c>
      <c r="EG345" s="79">
        <v>2.7086681220680475E-3</v>
      </c>
      <c r="EH345" s="79">
        <v>9.2273252084851265E-3</v>
      </c>
      <c r="EI345" s="79">
        <v>1.051464956253767E-2</v>
      </c>
      <c r="EJ345" s="79">
        <v>1.3078435324132442E-2</v>
      </c>
      <c r="EK345" s="79">
        <v>1.9107615575194359E-2</v>
      </c>
      <c r="EL345" s="79">
        <v>2.2958114743232727E-2</v>
      </c>
      <c r="EM345" s="79">
        <v>2.3775018751621246E-2</v>
      </c>
      <c r="EN345" s="79">
        <v>3.5836838185787201E-2</v>
      </c>
      <c r="EO345" s="79">
        <v>3.5971537232398987E-2</v>
      </c>
      <c r="EP345" s="79">
        <v>4.0552929043769836E-2</v>
      </c>
      <c r="EQ345" s="79">
        <v>3.7140648812055588E-2</v>
      </c>
      <c r="ER345" s="79">
        <v>4.0627941489219666E-2</v>
      </c>
      <c r="ES345" s="79">
        <v>5.3604487329721451E-3</v>
      </c>
      <c r="ET345" s="79">
        <v>-8.5909143090248108E-3</v>
      </c>
      <c r="EU345" s="79">
        <v>-1.8669847398996353E-2</v>
      </c>
      <c r="EV345" s="79">
        <v>-2.5901922956109047E-2</v>
      </c>
      <c r="EW345" s="79">
        <v>67.9708251953125</v>
      </c>
      <c r="EX345" s="79">
        <v>66.770004272460938</v>
      </c>
      <c r="EY345" s="79">
        <v>65.936492919921875</v>
      </c>
      <c r="EZ345" s="79">
        <v>65.027053833007813</v>
      </c>
      <c r="FA345" s="79">
        <v>64.403938293457031</v>
      </c>
      <c r="FB345" s="79">
        <v>63.854171752929688</v>
      </c>
      <c r="FC345" s="79">
        <v>63.279441833496094</v>
      </c>
      <c r="FD345" s="79">
        <v>62.927978515625</v>
      </c>
      <c r="FE345" s="79">
        <v>65.257759094238281</v>
      </c>
      <c r="FF345" s="79">
        <v>68.624099731445313</v>
      </c>
      <c r="FG345" s="79">
        <v>72.539237976074219</v>
      </c>
      <c r="FH345" s="79">
        <v>76.376441955566406</v>
      </c>
      <c r="FI345" s="79">
        <v>79.810012817382813</v>
      </c>
      <c r="FJ345" s="79">
        <v>82.8406982421875</v>
      </c>
      <c r="FK345" s="79">
        <v>85.101333618164063</v>
      </c>
      <c r="FL345" s="79">
        <v>86.662223815917969</v>
      </c>
      <c r="FM345" s="79">
        <v>87.136184692382813</v>
      </c>
      <c r="FN345" s="79">
        <v>86.326103210449219</v>
      </c>
      <c r="FO345" s="79">
        <v>84.228019714355469</v>
      </c>
      <c r="FP345" s="79">
        <v>81.111541748046875</v>
      </c>
      <c r="FQ345" s="79">
        <v>76.422233581542969</v>
      </c>
      <c r="FR345" s="79">
        <v>72.990272521972656</v>
      </c>
      <c r="FS345" s="79">
        <v>70.824111938476563</v>
      </c>
      <c r="FT345" s="79">
        <v>69.344535827636719</v>
      </c>
      <c r="FU345" s="79">
        <v>5.6457836180925369E-3</v>
      </c>
      <c r="FV345" s="79">
        <v>9.2662591487169266E-3</v>
      </c>
      <c r="FW345" s="79">
        <v>5.2428822964429855E-3</v>
      </c>
      <c r="FX345" s="79">
        <v>4643</v>
      </c>
      <c r="FY345" s="79">
        <v>1</v>
      </c>
      <c r="FZ345" s="52"/>
      <c r="GA345" s="34"/>
    </row>
    <row r="346" spans="1:183" x14ac:dyDescent="0.25">
      <c r="A346" t="s">
        <v>186</v>
      </c>
      <c r="B346" t="s">
        <v>236</v>
      </c>
      <c r="C346" t="s">
        <v>194</v>
      </c>
      <c r="D346" t="s">
        <v>202</v>
      </c>
      <c r="E346" t="s">
        <v>209</v>
      </c>
      <c r="F346" t="s">
        <v>178</v>
      </c>
      <c r="G346" t="s">
        <v>1</v>
      </c>
      <c r="H346" s="79">
        <v>22290</v>
      </c>
      <c r="I346" s="79">
        <v>0.37717419862747192</v>
      </c>
      <c r="J346" s="79">
        <v>0.32821977138519287</v>
      </c>
      <c r="K346" s="79">
        <v>0.29967081546783447</v>
      </c>
      <c r="L346" s="79">
        <v>0.28443795442581177</v>
      </c>
      <c r="M346" s="79">
        <v>0.27862063050270081</v>
      </c>
      <c r="N346" s="79">
        <v>0.29262399673461914</v>
      </c>
      <c r="O346" s="79">
        <v>0.33508101105690002</v>
      </c>
      <c r="P346" s="79">
        <v>0.38440814614295959</v>
      </c>
      <c r="Q346" s="79">
        <v>0.37877154350280762</v>
      </c>
      <c r="R346" s="79">
        <v>0.37035241723060608</v>
      </c>
      <c r="S346" s="79">
        <v>0.36311343312263489</v>
      </c>
      <c r="T346" s="79">
        <v>0.37278872728347778</v>
      </c>
      <c r="U346" s="79">
        <v>0.38933759927749634</v>
      </c>
      <c r="V346" s="79">
        <v>0.3977084755897522</v>
      </c>
      <c r="W346" s="79">
        <v>0.40338194370269775</v>
      </c>
      <c r="X346" s="79">
        <v>0.42032206058502197</v>
      </c>
      <c r="Y346" s="79">
        <v>0.45669665932655334</v>
      </c>
      <c r="Z346" s="79">
        <v>0.51165264844894409</v>
      </c>
      <c r="AA346" s="79">
        <v>0.5644228458404541</v>
      </c>
      <c r="AB346" s="79">
        <v>0.59433150291442871</v>
      </c>
      <c r="AC346" s="79">
        <v>0.63271892070770264</v>
      </c>
      <c r="AD346" s="79">
        <v>0.6245046854019165</v>
      </c>
      <c r="AE346" s="79">
        <v>0.5536644458770752</v>
      </c>
      <c r="AF346" s="79">
        <v>0.45854440331459045</v>
      </c>
      <c r="AG346" s="79">
        <v>-5.4125487804412842E-2</v>
      </c>
      <c r="AH346" s="79">
        <v>-4.7095246613025665E-2</v>
      </c>
      <c r="AI346" s="79">
        <v>-3.6713920533657074E-2</v>
      </c>
      <c r="AJ346" s="79">
        <v>-3.0219826847314835E-2</v>
      </c>
      <c r="AK346" s="79">
        <v>-2.1960558369755745E-2</v>
      </c>
      <c r="AL346" s="79">
        <v>-1.3190045021474361E-2</v>
      </c>
      <c r="AM346" s="79">
        <v>-9.8475851118564606E-3</v>
      </c>
      <c r="AN346" s="79">
        <v>-7.8617110848426819E-3</v>
      </c>
      <c r="AO346" s="79">
        <v>-9.0135103091597557E-3</v>
      </c>
      <c r="AP346" s="79">
        <v>-4.8733418807387352E-3</v>
      </c>
      <c r="AQ346" s="79">
        <v>-6.4721354283392429E-3</v>
      </c>
      <c r="AR346" s="79">
        <v>-4.3971738778054714E-3</v>
      </c>
      <c r="AS346" s="79">
        <v>-2.5534969754517078E-3</v>
      </c>
      <c r="AT346" s="79">
        <v>7.6559704029932618E-4</v>
      </c>
      <c r="AU346" s="79">
        <v>-2.9839042108505964E-3</v>
      </c>
      <c r="AV346" s="79">
        <v>-1.6623182455077767E-4</v>
      </c>
      <c r="AW346" s="79">
        <v>4.7813495621085167E-4</v>
      </c>
      <c r="AX346" s="79">
        <v>2.6723595801740885E-3</v>
      </c>
      <c r="AY346" s="79">
        <v>2.0847546402364969E-3</v>
      </c>
      <c r="AZ346" s="79">
        <v>9.0261651203036308E-3</v>
      </c>
      <c r="BA346" s="79">
        <v>-2.8321599587798119E-2</v>
      </c>
      <c r="BB346" s="79">
        <v>-4.5395765453577042E-2</v>
      </c>
      <c r="BC346" s="79">
        <v>-5.3060218691825867E-2</v>
      </c>
      <c r="BD346" s="79">
        <v>-5.6950490921735764E-2</v>
      </c>
      <c r="BE346" s="79">
        <v>-4.9072280526161194E-2</v>
      </c>
      <c r="BF346" s="79">
        <v>-4.2505607008934021E-2</v>
      </c>
      <c r="BG346" s="79">
        <v>-3.2702747732400894E-2</v>
      </c>
      <c r="BH346" s="79">
        <v>-2.6411388069391251E-2</v>
      </c>
      <c r="BI346" s="79">
        <v>-1.8613634631037712E-2</v>
      </c>
      <c r="BJ346" s="79">
        <v>-9.9665820598602295E-3</v>
      </c>
      <c r="BK346" s="79">
        <v>-6.4986045472323895E-3</v>
      </c>
      <c r="BL346" s="79">
        <v>-4.5439628884196281E-3</v>
      </c>
      <c r="BM346" s="79">
        <v>-5.6759542785584927E-3</v>
      </c>
      <c r="BN346" s="79">
        <v>-1.6730176284909248E-3</v>
      </c>
      <c r="BO346" s="79">
        <v>-3.2427704427391291E-3</v>
      </c>
      <c r="BP346" s="79">
        <v>-1.0236419038847089E-3</v>
      </c>
      <c r="BQ346" s="79">
        <v>9.7397604258731008E-4</v>
      </c>
      <c r="BR346" s="79">
        <v>4.5719249173998833E-3</v>
      </c>
      <c r="BS346" s="79">
        <v>1.1482845293357968E-3</v>
      </c>
      <c r="BT346" s="79">
        <v>4.4204001314938068E-3</v>
      </c>
      <c r="BU346" s="79">
        <v>5.5380361154675484E-3</v>
      </c>
      <c r="BV346" s="79">
        <v>8.0172140151262283E-3</v>
      </c>
      <c r="BW346" s="79">
        <v>7.3410621844232082E-3</v>
      </c>
      <c r="BX346" s="79">
        <v>1.3957812450826168E-2</v>
      </c>
      <c r="BY346" s="79">
        <v>-2.3066604509949684E-2</v>
      </c>
      <c r="BZ346" s="79">
        <v>-3.9776638150215149E-2</v>
      </c>
      <c r="CA346" s="79">
        <v>-4.7458257526159286E-2</v>
      </c>
      <c r="CB346" s="79">
        <v>-5.1672335714101791E-2</v>
      </c>
      <c r="CC346" s="79">
        <v>-4.5572444796562195E-2</v>
      </c>
      <c r="CD346" s="79">
        <v>-3.9326835423707962E-2</v>
      </c>
      <c r="CE346" s="79">
        <v>-2.9924621805548668E-2</v>
      </c>
      <c r="CF346" s="79">
        <v>-2.3773675784468651E-2</v>
      </c>
      <c r="CG346" s="79">
        <v>-1.6295565292239189E-2</v>
      </c>
      <c r="CH346" s="79">
        <v>-7.7340221032500267E-3</v>
      </c>
      <c r="CI346" s="79">
        <v>-4.1791112162172794E-3</v>
      </c>
      <c r="CJ346" s="79">
        <v>-2.2461006883531809E-3</v>
      </c>
      <c r="CK346" s="79">
        <v>-3.3643727656453848E-3</v>
      </c>
      <c r="CL346" s="79">
        <v>5.4351717699319124E-4</v>
      </c>
      <c r="CM346" s="79">
        <v>-1.0061220964416862E-3</v>
      </c>
      <c r="CN346" s="79">
        <v>1.3128563296049833E-3</v>
      </c>
      <c r="CO346" s="79">
        <v>3.4170930739492178E-3</v>
      </c>
      <c r="CP346" s="79">
        <v>7.2081754915416241E-3</v>
      </c>
      <c r="CQ346" s="79">
        <v>4.0102261118590832E-3</v>
      </c>
      <c r="CR346" s="79">
        <v>7.5970874167978764E-3</v>
      </c>
      <c r="CS346" s="79">
        <v>9.0425079688429832E-3</v>
      </c>
      <c r="CT346" s="79">
        <v>1.1719043366611004E-2</v>
      </c>
      <c r="CU346" s="79">
        <v>1.0981563478708267E-2</v>
      </c>
      <c r="CV346" s="79">
        <v>1.7373457551002502E-2</v>
      </c>
      <c r="CW346" s="79">
        <v>-1.9427008926868439E-2</v>
      </c>
      <c r="CX346" s="79">
        <v>-3.5884849727153778E-2</v>
      </c>
      <c r="CY346" s="79">
        <v>-4.3578349053859711E-2</v>
      </c>
      <c r="CZ346" s="79">
        <v>-4.8016693443059921E-2</v>
      </c>
      <c r="DA346" s="79">
        <v>-4.2072609066963196E-2</v>
      </c>
      <c r="DB346" s="79">
        <v>-3.6148063838481903E-2</v>
      </c>
      <c r="DC346" s="79">
        <v>-2.7146497741341591E-2</v>
      </c>
      <c r="DD346" s="79">
        <v>-2.1135959774255753E-2</v>
      </c>
      <c r="DE346" s="79">
        <v>-1.3977497816085815E-2</v>
      </c>
      <c r="DF346" s="79">
        <v>-5.5014616809785366E-3</v>
      </c>
      <c r="DG346" s="79">
        <v>-1.8596182344481349E-3</v>
      </c>
      <c r="DH346" s="79">
        <v>5.1761668146355078E-5</v>
      </c>
      <c r="DI346" s="79">
        <v>-1.0527917183935642E-3</v>
      </c>
      <c r="DJ346" s="79">
        <v>2.7600519824773073E-3</v>
      </c>
      <c r="DK346" s="79">
        <v>1.2305260170251131E-3</v>
      </c>
      <c r="DL346" s="79">
        <v>3.6493542138487101E-3</v>
      </c>
      <c r="DM346" s="79">
        <v>5.8602103963494301E-3</v>
      </c>
      <c r="DN346" s="79">
        <v>9.8444260656833649E-3</v>
      </c>
      <c r="DO346" s="79">
        <v>6.872167345136404E-3</v>
      </c>
      <c r="DP346" s="79">
        <v>1.0773775167763233E-2</v>
      </c>
      <c r="DQ346" s="79">
        <v>1.2546979822218418E-2</v>
      </c>
      <c r="DR346" s="79">
        <v>1.5420871786773205E-2</v>
      </c>
      <c r="DS346" s="79">
        <v>1.4622066169977188E-2</v>
      </c>
      <c r="DT346" s="79">
        <v>2.0789099857211113E-2</v>
      </c>
      <c r="DU346" s="79">
        <v>-1.5787415206432343E-2</v>
      </c>
      <c r="DV346" s="79">
        <v>-3.1993061304092407E-2</v>
      </c>
      <c r="DW346" s="79">
        <v>-3.9698444306850433E-2</v>
      </c>
      <c r="DX346" s="79">
        <v>-4.4361058622598648E-2</v>
      </c>
      <c r="DY346" s="79">
        <v>-3.7019401788711548E-2</v>
      </c>
      <c r="DZ346" s="79">
        <v>-3.155842050909996E-2</v>
      </c>
      <c r="EA346" s="79">
        <v>-2.3135324940085411E-2</v>
      </c>
      <c r="EB346" s="79">
        <v>-1.7327522858977318E-2</v>
      </c>
      <c r="EC346" s="79">
        <v>-1.0630573146045208E-2</v>
      </c>
      <c r="ED346" s="79">
        <v>-2.2779989521950483E-3</v>
      </c>
      <c r="EE346" s="79">
        <v>1.4893616316840053E-3</v>
      </c>
      <c r="EF346" s="79">
        <v>3.3695099409669638E-3</v>
      </c>
      <c r="EG346" s="79">
        <v>2.2847640793770552E-3</v>
      </c>
      <c r="EH346" s="79">
        <v>5.9603764675557613E-3</v>
      </c>
      <c r="EI346" s="79">
        <v>4.459891002625227E-3</v>
      </c>
      <c r="EJ346" s="79">
        <v>7.0228865370154381E-3</v>
      </c>
      <c r="EK346" s="79">
        <v>9.3876821920275688E-3</v>
      </c>
      <c r="EL346" s="79">
        <v>1.365075446665287E-2</v>
      </c>
      <c r="EM346" s="79">
        <v>1.1004356667399406E-2</v>
      </c>
      <c r="EN346" s="79">
        <v>1.536040473729372E-2</v>
      </c>
      <c r="EO346" s="79">
        <v>1.7606880515813828E-2</v>
      </c>
      <c r="EP346" s="79">
        <v>2.0765727385878563E-2</v>
      </c>
      <c r="EQ346" s="79">
        <v>1.9878372550010681E-2</v>
      </c>
      <c r="ER346" s="79">
        <v>2.5720749050378799E-2</v>
      </c>
      <c r="ES346" s="79">
        <v>-1.0532418265938759E-2</v>
      </c>
      <c r="ET346" s="79">
        <v>-2.6373937726020813E-2</v>
      </c>
      <c r="EU346" s="79">
        <v>-3.4096475690603256E-2</v>
      </c>
      <c r="EV346" s="79">
        <v>-3.9082895964384079E-2</v>
      </c>
      <c r="EW346" s="79">
        <v>65.403823852539063</v>
      </c>
      <c r="EX346" s="79">
        <v>64.424057006835938</v>
      </c>
      <c r="EY346" s="79">
        <v>63.892349243164063</v>
      </c>
      <c r="EZ346" s="79">
        <v>63.115840911865234</v>
      </c>
      <c r="FA346" s="79">
        <v>62.635723114013672</v>
      </c>
      <c r="FB346" s="79">
        <v>62.326858520507813</v>
      </c>
      <c r="FC346" s="79">
        <v>62.001014709472656</v>
      </c>
      <c r="FD346" s="79">
        <v>61.904300689697266</v>
      </c>
      <c r="FE346" s="79">
        <v>63.797103881835938</v>
      </c>
      <c r="FF346" s="79">
        <v>66.532081604003906</v>
      </c>
      <c r="FG346" s="79">
        <v>69.942085266113281</v>
      </c>
      <c r="FH346" s="79">
        <v>73.408332824707031</v>
      </c>
      <c r="FI346" s="79">
        <v>76.521812438964844</v>
      </c>
      <c r="FJ346" s="79">
        <v>79.143455505371094</v>
      </c>
      <c r="FK346" s="79">
        <v>80.957191467285156</v>
      </c>
      <c r="FL346" s="79">
        <v>82.332862854003906</v>
      </c>
      <c r="FM346" s="79">
        <v>82.377761840820313</v>
      </c>
      <c r="FN346" s="79">
        <v>81.201347351074219</v>
      </c>
      <c r="FO346" s="79">
        <v>78.813209533691406</v>
      </c>
      <c r="FP346" s="79">
        <v>75.576545715332031</v>
      </c>
      <c r="FQ346" s="79">
        <v>71.661727905273438</v>
      </c>
      <c r="FR346" s="79">
        <v>68.964286804199219</v>
      </c>
      <c r="FS346" s="79">
        <v>67.414169311523438</v>
      </c>
      <c r="FT346" s="79">
        <v>66.390113830566406</v>
      </c>
      <c r="FU346" s="79">
        <v>3.7532071582973003E-3</v>
      </c>
      <c r="FV346" s="79">
        <v>5.9506874531507492E-3</v>
      </c>
      <c r="FW346" s="79">
        <v>3.6340465303510427E-3</v>
      </c>
      <c r="FX346" s="79">
        <v>3718.136474609375</v>
      </c>
      <c r="FY346" s="79">
        <v>1</v>
      </c>
      <c r="FZ346" s="52"/>
      <c r="GA346" s="34"/>
    </row>
    <row r="347" spans="1:183" x14ac:dyDescent="0.25">
      <c r="A347" t="s">
        <v>186</v>
      </c>
      <c r="B347" t="s">
        <v>236</v>
      </c>
      <c r="C347" t="s">
        <v>194</v>
      </c>
      <c r="D347" t="s">
        <v>202</v>
      </c>
      <c r="E347" t="s">
        <v>209</v>
      </c>
      <c r="F347" t="s">
        <v>179</v>
      </c>
      <c r="G347" t="s">
        <v>1</v>
      </c>
      <c r="H347" s="79">
        <v>994</v>
      </c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  <c r="AH347" s="79"/>
      <c r="AI347" s="79"/>
      <c r="AJ347" s="79"/>
      <c r="AK347" s="79"/>
      <c r="AL347" s="79"/>
      <c r="AM347" s="79"/>
      <c r="AN347" s="79"/>
      <c r="AO347" s="79"/>
      <c r="AP347" s="79"/>
      <c r="AQ347" s="79"/>
      <c r="AR347" s="79"/>
      <c r="AS347" s="79"/>
      <c r="AT347" s="79"/>
      <c r="AU347" s="79"/>
      <c r="AV347" s="79"/>
      <c r="AW347" s="79"/>
      <c r="AX347" s="79"/>
      <c r="AY347" s="79"/>
      <c r="AZ347" s="79"/>
      <c r="BA347" s="79"/>
      <c r="BB347" s="79"/>
      <c r="BC347" s="79"/>
      <c r="BD347" s="79"/>
      <c r="BE347" s="79"/>
      <c r="BF347" s="79"/>
      <c r="BG347" s="79"/>
      <c r="BH347" s="79"/>
      <c r="BI347" s="79"/>
      <c r="BJ347" s="79"/>
      <c r="BK347" s="79"/>
      <c r="BL347" s="79"/>
      <c r="BM347" s="79"/>
      <c r="BN347" s="79"/>
      <c r="BO347" s="79"/>
      <c r="BP347" s="79"/>
      <c r="BQ347" s="79"/>
      <c r="BR347" s="79"/>
      <c r="BS347" s="79"/>
      <c r="BT347" s="79"/>
      <c r="BU347" s="79"/>
      <c r="BV347" s="79"/>
      <c r="BW347" s="79"/>
      <c r="BX347" s="79"/>
      <c r="BY347" s="79"/>
      <c r="BZ347" s="79"/>
      <c r="CA347" s="79"/>
      <c r="CB347" s="79"/>
      <c r="CC347" s="79"/>
      <c r="CD347" s="79"/>
      <c r="CE347" s="79"/>
      <c r="CF347" s="79"/>
      <c r="CG347" s="79"/>
      <c r="CH347" s="79"/>
      <c r="CI347" s="79"/>
      <c r="CJ347" s="79"/>
      <c r="CK347" s="79"/>
      <c r="CL347" s="79"/>
      <c r="CM347" s="79"/>
      <c r="CN347" s="79"/>
      <c r="CO347" s="79"/>
      <c r="CP347" s="79"/>
      <c r="CQ347" s="79"/>
      <c r="CR347" s="79"/>
      <c r="CS347" s="79"/>
      <c r="CT347" s="79"/>
      <c r="CU347" s="79"/>
      <c r="CV347" s="79"/>
      <c r="CW347" s="79"/>
      <c r="CX347" s="79"/>
      <c r="CY347" s="79"/>
      <c r="CZ347" s="79"/>
      <c r="DA347" s="79"/>
      <c r="DB347" s="79"/>
      <c r="DC347" s="79"/>
      <c r="DD347" s="79"/>
      <c r="DE347" s="79"/>
      <c r="DF347" s="79"/>
      <c r="DG347" s="79"/>
      <c r="DH347" s="79"/>
      <c r="DI347" s="79"/>
      <c r="DJ347" s="79"/>
      <c r="DK347" s="79"/>
      <c r="DL347" s="79"/>
      <c r="DM347" s="79"/>
      <c r="DN347" s="79"/>
      <c r="DO347" s="79"/>
      <c r="DP347" s="79"/>
      <c r="DQ347" s="79"/>
      <c r="DR347" s="79"/>
      <c r="DS347" s="79"/>
      <c r="DT347" s="79"/>
      <c r="DU347" s="79"/>
      <c r="DV347" s="79"/>
      <c r="DW347" s="79"/>
      <c r="DX347" s="79"/>
      <c r="DY347" s="79"/>
      <c r="DZ347" s="79"/>
      <c r="EA347" s="79"/>
      <c r="EB347" s="79"/>
      <c r="EC347" s="79"/>
      <c r="ED347" s="79"/>
      <c r="EE347" s="79"/>
      <c r="EF347" s="79"/>
      <c r="EG347" s="79"/>
      <c r="EH347" s="79"/>
      <c r="EI347" s="79"/>
      <c r="EJ347" s="79"/>
      <c r="EK347" s="79"/>
      <c r="EL347" s="79"/>
      <c r="EM347" s="79"/>
      <c r="EN347" s="79"/>
      <c r="EO347" s="79"/>
      <c r="EP347" s="79"/>
      <c r="EQ347" s="79"/>
      <c r="ER347" s="79"/>
      <c r="ES347" s="79"/>
      <c r="ET347" s="79"/>
      <c r="EU347" s="79"/>
      <c r="EV347" s="79"/>
      <c r="EW347" s="79"/>
      <c r="EX347" s="79"/>
      <c r="EY347" s="79"/>
      <c r="EZ347" s="79"/>
      <c r="FA347" s="79"/>
      <c r="FB347" s="79"/>
      <c r="FC347" s="79"/>
      <c r="FD347" s="79"/>
      <c r="FE347" s="79"/>
      <c r="FF347" s="79"/>
      <c r="FG347" s="79"/>
      <c r="FH347" s="79"/>
      <c r="FI347" s="79"/>
      <c r="FJ347" s="79"/>
      <c r="FK347" s="79"/>
      <c r="FL347" s="79"/>
      <c r="FM347" s="79"/>
      <c r="FN347" s="79"/>
      <c r="FO347" s="79"/>
      <c r="FP347" s="79"/>
      <c r="FQ347" s="79"/>
      <c r="FR347" s="79"/>
      <c r="FS347" s="79"/>
      <c r="FT347" s="79"/>
      <c r="FU347" s="79"/>
      <c r="FV347" s="79"/>
      <c r="FW347" s="79"/>
      <c r="FX347" s="79">
        <v>62.181819915771484</v>
      </c>
      <c r="FY347" s="79">
        <v>0</v>
      </c>
      <c r="FZ347" s="52"/>
      <c r="GA347" s="34"/>
    </row>
    <row r="348" spans="1:183" x14ac:dyDescent="0.25">
      <c r="A348" t="s">
        <v>186</v>
      </c>
      <c r="B348" t="s">
        <v>236</v>
      </c>
      <c r="C348" t="s">
        <v>194</v>
      </c>
      <c r="D348" t="s">
        <v>202</v>
      </c>
      <c r="E348" t="s">
        <v>209</v>
      </c>
      <c r="F348" t="s">
        <v>180</v>
      </c>
      <c r="G348" t="s">
        <v>1</v>
      </c>
      <c r="H348" s="79">
        <v>525</v>
      </c>
      <c r="I348" s="79">
        <v>0.40134173631668091</v>
      </c>
      <c r="J348" s="79">
        <v>0.34668192267417908</v>
      </c>
      <c r="K348" s="79">
        <v>0.32377314567565918</v>
      </c>
      <c r="L348" s="79">
        <v>0.31092825531959534</v>
      </c>
      <c r="M348" s="79">
        <v>0.2976105809211731</v>
      </c>
      <c r="N348" s="79">
        <v>0.33979523181915283</v>
      </c>
      <c r="O348" s="79">
        <v>0.37777340412139893</v>
      </c>
      <c r="P348" s="79">
        <v>0.46764460206031799</v>
      </c>
      <c r="Q348" s="79">
        <v>0.46672675013542175</v>
      </c>
      <c r="R348" s="79">
        <v>0.49163547158241272</v>
      </c>
      <c r="S348" s="79">
        <v>0.50628209114074707</v>
      </c>
      <c r="T348" s="79">
        <v>0.48013317584991455</v>
      </c>
      <c r="U348" s="79">
        <v>0.4678245484828949</v>
      </c>
      <c r="V348" s="79">
        <v>0.47090834379196167</v>
      </c>
      <c r="W348" s="79">
        <v>0.47726058959960938</v>
      </c>
      <c r="X348" s="79">
        <v>0.49164280295372009</v>
      </c>
      <c r="Y348" s="79">
        <v>0.53852897882461548</v>
      </c>
      <c r="Z348" s="79">
        <v>0.56749570369720459</v>
      </c>
      <c r="AA348" s="79">
        <v>0.610329270362854</v>
      </c>
      <c r="AB348" s="79">
        <v>0.6843341588973999</v>
      </c>
      <c r="AC348" s="79">
        <v>0.68271565437316895</v>
      </c>
      <c r="AD348" s="79">
        <v>0.65743845701217651</v>
      </c>
      <c r="AE348" s="79">
        <v>0.55441188812255859</v>
      </c>
      <c r="AF348" s="79">
        <v>0.48242339491844177</v>
      </c>
      <c r="AG348" s="79">
        <v>-4.7608230262994766E-2</v>
      </c>
      <c r="AH348" s="79">
        <v>-5.6726641952991486E-2</v>
      </c>
      <c r="AI348" s="79">
        <v>-6.4765237271785736E-2</v>
      </c>
      <c r="AJ348" s="79">
        <v>-6.6509373486042023E-2</v>
      </c>
      <c r="AK348" s="79">
        <v>-7.6974757015705109E-2</v>
      </c>
      <c r="AL348" s="79">
        <v>-8.909221738576889E-2</v>
      </c>
      <c r="AM348" s="79">
        <v>-9.7343668341636658E-2</v>
      </c>
      <c r="AN348" s="79">
        <v>-0.11826485395431519</v>
      </c>
      <c r="AO348" s="79">
        <v>-7.0846952497959137E-2</v>
      </c>
      <c r="AP348" s="79">
        <v>-1.0490506887435913E-2</v>
      </c>
      <c r="AQ348" s="79">
        <v>-3.5348594188690186E-2</v>
      </c>
      <c r="AR348" s="79">
        <v>-3.7802614271640778E-2</v>
      </c>
      <c r="AS348" s="79">
        <v>-4.0189497172832489E-2</v>
      </c>
      <c r="AT348" s="79">
        <v>-2.1257165819406509E-2</v>
      </c>
      <c r="AU348" s="79">
        <v>-2.1982878446578979E-2</v>
      </c>
      <c r="AV348" s="79">
        <v>1.2133646756410599E-2</v>
      </c>
      <c r="AW348" s="79">
        <v>1.2836865149438381E-2</v>
      </c>
      <c r="AX348" s="79">
        <v>1.9992802292108536E-2</v>
      </c>
      <c r="AY348" s="79">
        <v>3.2266952097415924E-2</v>
      </c>
      <c r="AZ348" s="79">
        <v>6.8042010068893433E-2</v>
      </c>
      <c r="BA348" s="79">
        <v>-4.5689653605222702E-2</v>
      </c>
      <c r="BB348" s="79">
        <v>-5.1409181207418442E-2</v>
      </c>
      <c r="BC348" s="79">
        <v>-6.4982891082763672E-2</v>
      </c>
      <c r="BD348" s="79">
        <v>-5.4286707192659378E-2</v>
      </c>
      <c r="BE348" s="79">
        <v>-1.0848728939890862E-2</v>
      </c>
      <c r="BF348" s="79">
        <v>-2.0706791430711746E-2</v>
      </c>
      <c r="BG348" s="79">
        <v>-2.9681820422410965E-2</v>
      </c>
      <c r="BH348" s="79">
        <v>-3.1514674425125122E-2</v>
      </c>
      <c r="BI348" s="79">
        <v>-4.1879862546920776E-2</v>
      </c>
      <c r="BJ348" s="79">
        <v>-4.9021709710359573E-2</v>
      </c>
      <c r="BK348" s="79">
        <v>-5.5864185094833374E-2</v>
      </c>
      <c r="BL348" s="79">
        <v>-7.0190146565437317E-2</v>
      </c>
      <c r="BM348" s="79">
        <v>-3.2483171671628952E-2</v>
      </c>
      <c r="BN348" s="79">
        <v>2.1865645423531532E-2</v>
      </c>
      <c r="BO348" s="79">
        <v>3.0146236531436443E-4</v>
      </c>
      <c r="BP348" s="79">
        <v>-4.3676574714481831E-3</v>
      </c>
      <c r="BQ348" s="79">
        <v>-8.5881184786558151E-3</v>
      </c>
      <c r="BR348" s="79">
        <v>7.0970915257930756E-3</v>
      </c>
      <c r="BS348" s="79">
        <v>8.3622448146343231E-3</v>
      </c>
      <c r="BT348" s="79">
        <v>4.2687784880399704E-2</v>
      </c>
      <c r="BU348" s="79">
        <v>5.404537171125412E-2</v>
      </c>
      <c r="BV348" s="79">
        <v>5.2318915724754333E-2</v>
      </c>
      <c r="BW348" s="79">
        <v>6.6148892045021057E-2</v>
      </c>
      <c r="BX348" s="79">
        <v>0.11138094216585159</v>
      </c>
      <c r="BY348" s="79">
        <v>3.3385669812560081E-3</v>
      </c>
      <c r="BZ348" s="79">
        <v>-6.9879870861768723E-3</v>
      </c>
      <c r="CA348" s="79">
        <v>-1.9821234047412872E-2</v>
      </c>
      <c r="CB348" s="79">
        <v>-1.1962234973907471E-2</v>
      </c>
      <c r="CC348" s="79">
        <v>1.4610789716243744E-2</v>
      </c>
      <c r="CD348" s="79">
        <v>4.2404462583363056E-3</v>
      </c>
      <c r="CE348" s="79">
        <v>-5.3831515833735466E-3</v>
      </c>
      <c r="CF348" s="79">
        <v>-7.277454249560833E-3</v>
      </c>
      <c r="CG348" s="79">
        <v>-1.7573246732354164E-2</v>
      </c>
      <c r="CH348" s="79">
        <v>-2.1268997341394424E-2</v>
      </c>
      <c r="CI348" s="79">
        <v>-2.7135621756315231E-2</v>
      </c>
      <c r="CJ348" s="79">
        <v>-3.6893751472234726E-2</v>
      </c>
      <c r="CK348" s="79">
        <v>-5.9125372208654881E-3</v>
      </c>
      <c r="CL348" s="79">
        <v>4.4275421649217606E-2</v>
      </c>
      <c r="CM348" s="79">
        <v>2.4992583319544792E-2</v>
      </c>
      <c r="CN348" s="79">
        <v>1.8789291381835938E-2</v>
      </c>
      <c r="CO348" s="79">
        <v>1.3298899866640568E-2</v>
      </c>
      <c r="CP348" s="79">
        <v>2.6735162362456322E-2</v>
      </c>
      <c r="CQ348" s="79">
        <v>2.9379181563854218E-2</v>
      </c>
      <c r="CR348" s="79">
        <v>6.3849486410617828E-2</v>
      </c>
      <c r="CS348" s="79">
        <v>8.258625864982605E-2</v>
      </c>
      <c r="CT348" s="79">
        <v>7.4707888066768646E-2</v>
      </c>
      <c r="CU348" s="79">
        <v>8.9615426957607269E-2</v>
      </c>
      <c r="CV348" s="79">
        <v>0.14139737188816071</v>
      </c>
      <c r="CW348" s="79">
        <v>3.729536384344101E-2</v>
      </c>
      <c r="CX348" s="79">
        <v>2.3777995258569717E-2</v>
      </c>
      <c r="CY348" s="79">
        <v>1.1457588523626328E-2</v>
      </c>
      <c r="CZ348" s="79">
        <v>1.7351565882563591E-2</v>
      </c>
      <c r="DA348" s="79">
        <v>4.00703065097332E-2</v>
      </c>
      <c r="DB348" s="79">
        <v>2.9187686741352081E-2</v>
      </c>
      <c r="DC348" s="79">
        <v>1.8915515393018723E-2</v>
      </c>
      <c r="DD348" s="79">
        <v>1.6959767788648605E-2</v>
      </c>
      <c r="DE348" s="79">
        <v>6.7333681508898735E-3</v>
      </c>
      <c r="DF348" s="79">
        <v>6.4837159588932991E-3</v>
      </c>
      <c r="DG348" s="79">
        <v>1.5929426299408078E-3</v>
      </c>
      <c r="DH348" s="79">
        <v>-3.5973538178950548E-3</v>
      </c>
      <c r="DI348" s="79">
        <v>2.0658098161220551E-2</v>
      </c>
      <c r="DJ348" s="79">
        <v>6.6685192286968231E-2</v>
      </c>
      <c r="DK348" s="79">
        <v>4.9683704972267151E-2</v>
      </c>
      <c r="DL348" s="79">
        <v>4.1946239769458771E-2</v>
      </c>
      <c r="DM348" s="79">
        <v>3.5185914486646652E-2</v>
      </c>
      <c r="DN348" s="79">
        <v>4.6373233199119568E-2</v>
      </c>
      <c r="DO348" s="79">
        <v>5.0396118313074112E-2</v>
      </c>
      <c r="DP348" s="79">
        <v>8.5011191666126251E-2</v>
      </c>
      <c r="DQ348" s="79">
        <v>0.11112714558839798</v>
      </c>
      <c r="DR348" s="79">
        <v>9.7096852958202362E-2</v>
      </c>
      <c r="DS348" s="79">
        <v>0.11308194696903229</v>
      </c>
      <c r="DT348" s="79">
        <v>0.17141377925872803</v>
      </c>
      <c r="DU348" s="79">
        <v>7.1252159774303436E-2</v>
      </c>
      <c r="DV348" s="79">
        <v>5.4543979465961456E-2</v>
      </c>
      <c r="DW348" s="79">
        <v>4.2736414819955826E-2</v>
      </c>
      <c r="DX348" s="79">
        <v>4.6665363013744354E-2</v>
      </c>
      <c r="DY348" s="79">
        <v>7.6829813420772552E-2</v>
      </c>
      <c r="DZ348" s="79">
        <v>6.5207533538341522E-2</v>
      </c>
      <c r="EA348" s="79">
        <v>5.3998935967683792E-2</v>
      </c>
      <c r="EB348" s="79">
        <v>5.1954466849565506E-2</v>
      </c>
      <c r="EC348" s="79">
        <v>4.1828259825706482E-2</v>
      </c>
      <c r="ED348" s="79">
        <v>4.655422642827034E-2</v>
      </c>
      <c r="EE348" s="79">
        <v>4.3072428554296494E-2</v>
      </c>
      <c r="EF348" s="79">
        <v>4.4477354735136032E-2</v>
      </c>
      <c r="EG348" s="79">
        <v>5.9021875262260437E-2</v>
      </c>
      <c r="EH348" s="79">
        <v>9.9041342735290527E-2</v>
      </c>
      <c r="EI348" s="79">
        <v>8.5333764553070068E-2</v>
      </c>
      <c r="EJ348" s="79">
        <v>7.5381189584732056E-2</v>
      </c>
      <c r="EK348" s="79">
        <v>6.6787295043468475E-2</v>
      </c>
      <c r="EL348" s="79">
        <v>7.4727490544319153E-2</v>
      </c>
      <c r="EM348" s="79">
        <v>8.0741234123706818E-2</v>
      </c>
      <c r="EN348" s="79">
        <v>0.11556532979011536</v>
      </c>
      <c r="EO348" s="79">
        <v>0.15233564376831055</v>
      </c>
      <c r="EP348" s="79">
        <v>0.12942297756671906</v>
      </c>
      <c r="EQ348" s="79">
        <v>0.14696389436721802</v>
      </c>
      <c r="ER348" s="79">
        <v>0.21475271880626678</v>
      </c>
      <c r="ES348" s="79">
        <v>0.12028038501739502</v>
      </c>
      <c r="ET348" s="79">
        <v>9.8965167999267578E-2</v>
      </c>
      <c r="EU348" s="79">
        <v>8.7898068130016327E-2</v>
      </c>
      <c r="EV348" s="79">
        <v>8.898983895778656E-2</v>
      </c>
      <c r="EW348" s="79">
        <v>59.831310272216797</v>
      </c>
      <c r="EX348" s="79">
        <v>59.159061431884766</v>
      </c>
      <c r="EY348" s="79">
        <v>58.773513793945313</v>
      </c>
      <c r="EZ348" s="79">
        <v>58.238124847412109</v>
      </c>
      <c r="FA348" s="79">
        <v>57.649604797363281</v>
      </c>
      <c r="FB348" s="79">
        <v>57.429065704345703</v>
      </c>
      <c r="FC348" s="79">
        <v>57.227867126464844</v>
      </c>
      <c r="FD348" s="79">
        <v>57.176719665527344</v>
      </c>
      <c r="FE348" s="79">
        <v>58.522720336914063</v>
      </c>
      <c r="FF348" s="79">
        <v>61.405307769775391</v>
      </c>
      <c r="FG348" s="79">
        <v>64.707801818847656</v>
      </c>
      <c r="FH348" s="79">
        <v>67.017410278320313</v>
      </c>
      <c r="FI348" s="79">
        <v>69.361671447753906</v>
      </c>
      <c r="FJ348" s="79">
        <v>70.814895629882813</v>
      </c>
      <c r="FK348" s="79">
        <v>72.293434143066406</v>
      </c>
      <c r="FL348" s="79">
        <v>72.400192260742188</v>
      </c>
      <c r="FM348" s="79">
        <v>72.090049743652344</v>
      </c>
      <c r="FN348" s="79">
        <v>71.435226440429688</v>
      </c>
      <c r="FO348" s="79">
        <v>68.866508483886719</v>
      </c>
      <c r="FP348" s="79">
        <v>67.050865173339844</v>
      </c>
      <c r="FQ348" s="79">
        <v>64.472244262695313</v>
      </c>
      <c r="FR348" s="79">
        <v>62.445167541503906</v>
      </c>
      <c r="FS348" s="79">
        <v>61.469196319580078</v>
      </c>
      <c r="FT348" s="79">
        <v>60.755203247070313</v>
      </c>
      <c r="FU348" s="79">
        <v>4.0652967989444733E-2</v>
      </c>
      <c r="FV348" s="79">
        <v>4.018590971827507E-2</v>
      </c>
      <c r="FW348" s="79">
        <v>4.2817346751689911E-2</v>
      </c>
      <c r="FX348" s="79">
        <v>108.04545593261719</v>
      </c>
      <c r="FY348" s="79">
        <v>1</v>
      </c>
      <c r="FZ348" s="52"/>
      <c r="GA348" s="34"/>
    </row>
    <row r="349" spans="1:183" x14ac:dyDescent="0.25">
      <c r="A349" t="s">
        <v>186</v>
      </c>
      <c r="B349" t="s">
        <v>236</v>
      </c>
      <c r="C349" t="s">
        <v>194</v>
      </c>
      <c r="D349" t="s">
        <v>202</v>
      </c>
      <c r="E349" t="s">
        <v>209</v>
      </c>
      <c r="F349" t="s">
        <v>181</v>
      </c>
      <c r="G349" t="s">
        <v>1</v>
      </c>
      <c r="H349" s="79">
        <v>247</v>
      </c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  <c r="AH349" s="79"/>
      <c r="AI349" s="79"/>
      <c r="AJ349" s="79"/>
      <c r="AK349" s="79"/>
      <c r="AL349" s="79"/>
      <c r="AM349" s="79"/>
      <c r="AN349" s="79"/>
      <c r="AO349" s="79"/>
      <c r="AP349" s="79"/>
      <c r="AQ349" s="79"/>
      <c r="AR349" s="79"/>
      <c r="AS349" s="79"/>
      <c r="AT349" s="79"/>
      <c r="AU349" s="79"/>
      <c r="AV349" s="79"/>
      <c r="AW349" s="79"/>
      <c r="AX349" s="79"/>
      <c r="AY349" s="79"/>
      <c r="AZ349" s="79"/>
      <c r="BA349" s="79"/>
      <c r="BB349" s="79"/>
      <c r="BC349" s="79"/>
      <c r="BD349" s="79"/>
      <c r="BE349" s="79"/>
      <c r="BF349" s="79"/>
      <c r="BG349" s="79"/>
      <c r="BH349" s="79"/>
      <c r="BI349" s="79"/>
      <c r="BJ349" s="79"/>
      <c r="BK349" s="79"/>
      <c r="BL349" s="79"/>
      <c r="BM349" s="79"/>
      <c r="BN349" s="79"/>
      <c r="BO349" s="79"/>
      <c r="BP349" s="79"/>
      <c r="BQ349" s="79"/>
      <c r="BR349" s="79"/>
      <c r="BS349" s="79"/>
      <c r="BT349" s="79"/>
      <c r="BU349" s="79"/>
      <c r="BV349" s="79"/>
      <c r="BW349" s="79"/>
      <c r="BX349" s="79"/>
      <c r="BY349" s="79"/>
      <c r="BZ349" s="79"/>
      <c r="CA349" s="79"/>
      <c r="CB349" s="79"/>
      <c r="CC349" s="79"/>
      <c r="CD349" s="79"/>
      <c r="CE349" s="79"/>
      <c r="CF349" s="79"/>
      <c r="CG349" s="79"/>
      <c r="CH349" s="79"/>
      <c r="CI349" s="79"/>
      <c r="CJ349" s="79"/>
      <c r="CK349" s="79"/>
      <c r="CL349" s="79"/>
      <c r="CM349" s="79"/>
      <c r="CN349" s="79"/>
      <c r="CO349" s="79"/>
      <c r="CP349" s="79"/>
      <c r="CQ349" s="79"/>
      <c r="CR349" s="79"/>
      <c r="CS349" s="79"/>
      <c r="CT349" s="79"/>
      <c r="CU349" s="79"/>
      <c r="CV349" s="79"/>
      <c r="CW349" s="79"/>
      <c r="CX349" s="79"/>
      <c r="CY349" s="79"/>
      <c r="CZ349" s="79"/>
      <c r="DA349" s="79"/>
      <c r="DB349" s="79"/>
      <c r="DC349" s="79"/>
      <c r="DD349" s="79"/>
      <c r="DE349" s="79"/>
      <c r="DF349" s="79"/>
      <c r="DG349" s="79"/>
      <c r="DH349" s="79"/>
      <c r="DI349" s="79"/>
      <c r="DJ349" s="79"/>
      <c r="DK349" s="79"/>
      <c r="DL349" s="79"/>
      <c r="DM349" s="79"/>
      <c r="DN349" s="79"/>
      <c r="DO349" s="79"/>
      <c r="DP349" s="79"/>
      <c r="DQ349" s="79"/>
      <c r="DR349" s="79"/>
      <c r="DS349" s="79"/>
      <c r="DT349" s="79"/>
      <c r="DU349" s="79"/>
      <c r="DV349" s="79"/>
      <c r="DW349" s="79"/>
      <c r="DX349" s="79"/>
      <c r="DY349" s="79"/>
      <c r="DZ349" s="79"/>
      <c r="EA349" s="79"/>
      <c r="EB349" s="79"/>
      <c r="EC349" s="79"/>
      <c r="ED349" s="79"/>
      <c r="EE349" s="79"/>
      <c r="EF349" s="79"/>
      <c r="EG349" s="79"/>
      <c r="EH349" s="79"/>
      <c r="EI349" s="79"/>
      <c r="EJ349" s="79"/>
      <c r="EK349" s="79"/>
      <c r="EL349" s="79"/>
      <c r="EM349" s="79"/>
      <c r="EN349" s="79"/>
      <c r="EO349" s="79"/>
      <c r="EP349" s="79"/>
      <c r="EQ349" s="79"/>
      <c r="ER349" s="79"/>
      <c r="ES349" s="79"/>
      <c r="ET349" s="79"/>
      <c r="EU349" s="79"/>
      <c r="EV349" s="79"/>
      <c r="EW349" s="79"/>
      <c r="EX349" s="79"/>
      <c r="EY349" s="79"/>
      <c r="EZ349" s="79"/>
      <c r="FA349" s="79"/>
      <c r="FB349" s="79"/>
      <c r="FC349" s="79"/>
      <c r="FD349" s="79"/>
      <c r="FE349" s="79"/>
      <c r="FF349" s="79"/>
      <c r="FG349" s="79"/>
      <c r="FH349" s="79"/>
      <c r="FI349" s="79"/>
      <c r="FJ349" s="79"/>
      <c r="FK349" s="79"/>
      <c r="FL349" s="79"/>
      <c r="FM349" s="79"/>
      <c r="FN349" s="79"/>
      <c r="FO349" s="79"/>
      <c r="FP349" s="79"/>
      <c r="FQ349" s="79"/>
      <c r="FR349" s="79"/>
      <c r="FS349" s="79"/>
      <c r="FT349" s="79"/>
      <c r="FU349" s="79"/>
      <c r="FV349" s="79"/>
      <c r="FW349" s="79"/>
      <c r="FX349" s="79">
        <v>10.772727012634277</v>
      </c>
      <c r="FY349" s="79">
        <v>0</v>
      </c>
      <c r="FZ349" s="52"/>
      <c r="GA349" s="34"/>
    </row>
    <row r="350" spans="1:183" x14ac:dyDescent="0.25">
      <c r="A350" t="s">
        <v>186</v>
      </c>
      <c r="B350" t="s">
        <v>236</v>
      </c>
      <c r="C350" t="s">
        <v>194</v>
      </c>
      <c r="D350" t="s">
        <v>202</v>
      </c>
      <c r="E350" t="s">
        <v>209</v>
      </c>
      <c r="F350" t="s">
        <v>182</v>
      </c>
      <c r="G350" t="s">
        <v>1</v>
      </c>
      <c r="H350" s="79">
        <v>2499</v>
      </c>
      <c r="I350" s="79">
        <v>0.42154330015182495</v>
      </c>
      <c r="J350" s="79">
        <v>0.36394974589347839</v>
      </c>
      <c r="K350" s="79">
        <v>0.33018764853477478</v>
      </c>
      <c r="L350" s="79">
        <v>0.32259944081306458</v>
      </c>
      <c r="M350" s="79">
        <v>0.31882712244987488</v>
      </c>
      <c r="N350" s="79">
        <v>0.3544604480266571</v>
      </c>
      <c r="O350" s="79">
        <v>0.39138942956924438</v>
      </c>
      <c r="P350" s="79">
        <v>0.45120051503181458</v>
      </c>
      <c r="Q350" s="79">
        <v>0.46046549081802368</v>
      </c>
      <c r="R350" s="79">
        <v>0.48159304261207581</v>
      </c>
      <c r="S350" s="79">
        <v>0.49179175496101379</v>
      </c>
      <c r="T350" s="79">
        <v>0.49256381392478943</v>
      </c>
      <c r="U350" s="79">
        <v>0.49883657693862915</v>
      </c>
      <c r="V350" s="79">
        <v>0.5159490704536438</v>
      </c>
      <c r="W350" s="79">
        <v>0.54539871215820313</v>
      </c>
      <c r="X350" s="79">
        <v>0.58040672540664673</v>
      </c>
      <c r="Y350" s="79">
        <v>0.62762200832366943</v>
      </c>
      <c r="Z350" s="79">
        <v>0.68611693382263184</v>
      </c>
      <c r="AA350" s="79">
        <v>0.72485655546188354</v>
      </c>
      <c r="AB350" s="79">
        <v>0.73026913404464722</v>
      </c>
      <c r="AC350" s="79">
        <v>0.74101483821868896</v>
      </c>
      <c r="AD350" s="79">
        <v>0.69860684871673584</v>
      </c>
      <c r="AE350" s="79">
        <v>0.58667069673538208</v>
      </c>
      <c r="AF350" s="79">
        <v>0.48898851871490479</v>
      </c>
      <c r="AG350" s="79">
        <v>-9.9451817572116852E-2</v>
      </c>
      <c r="AH350" s="79">
        <v>-8.13259556889534E-2</v>
      </c>
      <c r="AI350" s="79">
        <v>-6.9162987172603607E-2</v>
      </c>
      <c r="AJ350" s="79">
        <v>-4.6076029539108276E-2</v>
      </c>
      <c r="AK350" s="79">
        <v>-4.3658163398504257E-2</v>
      </c>
      <c r="AL350" s="79">
        <v>-4.7126565128564835E-2</v>
      </c>
      <c r="AM350" s="79">
        <v>-6.7227423191070557E-2</v>
      </c>
      <c r="AN350" s="79">
        <v>-5.5118098855018616E-2</v>
      </c>
      <c r="AO350" s="79">
        <v>-4.8333197832107544E-2</v>
      </c>
      <c r="AP350" s="79">
        <v>-3.2977968454360962E-2</v>
      </c>
      <c r="AQ350" s="79">
        <v>-1.6812153160572052E-2</v>
      </c>
      <c r="AR350" s="79">
        <v>-3.3498302102088928E-2</v>
      </c>
      <c r="AS350" s="79">
        <v>-4.4124100357294083E-2</v>
      </c>
      <c r="AT350" s="79">
        <v>-5.1633674651384354E-2</v>
      </c>
      <c r="AU350" s="79">
        <v>-6.9730542600154877E-2</v>
      </c>
      <c r="AV350" s="79">
        <v>-6.5350770950317383E-2</v>
      </c>
      <c r="AW350" s="79">
        <v>-7.6860241591930389E-2</v>
      </c>
      <c r="AX350" s="79">
        <v>-6.2038734555244446E-2</v>
      </c>
      <c r="AY350" s="79">
        <v>-5.1236674189567566E-2</v>
      </c>
      <c r="AZ350" s="79">
        <v>-4.7517258673906326E-2</v>
      </c>
      <c r="BA350" s="79">
        <v>-9.7846336662769318E-2</v>
      </c>
      <c r="BB350" s="79">
        <v>-0.10889324545860291</v>
      </c>
      <c r="BC350" s="79">
        <v>-0.1126982718706131</v>
      </c>
      <c r="BD350" s="79">
        <v>-0.12325417995452881</v>
      </c>
      <c r="BE350" s="79">
        <v>-7.5377285480499268E-2</v>
      </c>
      <c r="BF350" s="79">
        <v>-6.383446604013443E-2</v>
      </c>
      <c r="BG350" s="79">
        <v>-5.3502067923545837E-2</v>
      </c>
      <c r="BH350" s="79">
        <v>-3.2457910478115082E-2</v>
      </c>
      <c r="BI350" s="79">
        <v>-3.043261356651783E-2</v>
      </c>
      <c r="BJ350" s="79">
        <v>-3.2576777040958405E-2</v>
      </c>
      <c r="BK350" s="79">
        <v>-5.2088145166635513E-2</v>
      </c>
      <c r="BL350" s="79">
        <v>-3.7969090044498444E-2</v>
      </c>
      <c r="BM350" s="79">
        <v>-3.1282424926757813E-2</v>
      </c>
      <c r="BN350" s="79">
        <v>-6.1318827793002129E-3</v>
      </c>
      <c r="BO350" s="79">
        <v>1.3348636217415333E-2</v>
      </c>
      <c r="BP350" s="79">
        <v>-3.0201331246644258E-3</v>
      </c>
      <c r="BQ350" s="79">
        <v>-1.299525611102581E-2</v>
      </c>
      <c r="BR350" s="79">
        <v>-1.9448734819889069E-2</v>
      </c>
      <c r="BS350" s="79">
        <v>-3.6161806434392929E-2</v>
      </c>
      <c r="BT350" s="79">
        <v>-3.1761512160301208E-2</v>
      </c>
      <c r="BU350" s="79">
        <v>-4.2723450809717178E-2</v>
      </c>
      <c r="BV350" s="79">
        <v>-2.8034757822751999E-2</v>
      </c>
      <c r="BW350" s="79">
        <v>-1.7904853448271751E-2</v>
      </c>
      <c r="BX350" s="79">
        <v>-1.5289322473108768E-2</v>
      </c>
      <c r="BY350" s="79">
        <v>-6.5287187695503235E-2</v>
      </c>
      <c r="BZ350" s="79">
        <v>-8.2605138421058655E-2</v>
      </c>
      <c r="CA350" s="79">
        <v>-8.7769493460655212E-2</v>
      </c>
      <c r="CB350" s="79">
        <v>-9.7586929798126221E-2</v>
      </c>
      <c r="CC350" s="79">
        <v>-5.8703336864709854E-2</v>
      </c>
      <c r="CD350" s="79">
        <v>-5.171990767121315E-2</v>
      </c>
      <c r="CE350" s="79">
        <v>-4.2655359953641891E-2</v>
      </c>
      <c r="CF350" s="79">
        <v>-2.3026041686534882E-2</v>
      </c>
      <c r="CG350" s="79">
        <v>-2.1272633224725723E-2</v>
      </c>
      <c r="CH350" s="79">
        <v>-2.2499637678265572E-2</v>
      </c>
      <c r="CI350" s="79">
        <v>-4.1602727025747299E-2</v>
      </c>
      <c r="CJ350" s="79">
        <v>-2.6091737672686577E-2</v>
      </c>
      <c r="CK350" s="79">
        <v>-1.9473113119602203E-2</v>
      </c>
      <c r="CL350" s="79">
        <v>1.2461635284125805E-2</v>
      </c>
      <c r="CM350" s="79">
        <v>3.4237906336784363E-2</v>
      </c>
      <c r="CN350" s="79">
        <v>1.808895543217659E-2</v>
      </c>
      <c r="CO350" s="79">
        <v>8.5644861683249474E-3</v>
      </c>
      <c r="CP350" s="79">
        <v>2.8424570336937904E-3</v>
      </c>
      <c r="CQ350" s="79">
        <v>-1.2912203557789326E-2</v>
      </c>
      <c r="CR350" s="79">
        <v>-8.4976907819509506E-3</v>
      </c>
      <c r="CS350" s="79">
        <v>-1.9080415368080139E-2</v>
      </c>
      <c r="CT350" s="79">
        <v>-4.4837077148258686E-3</v>
      </c>
      <c r="CU350" s="79">
        <v>5.1806657575070858E-3</v>
      </c>
      <c r="CV350" s="79">
        <v>7.0316516794264317E-3</v>
      </c>
      <c r="CW350" s="79">
        <v>-4.2736820876598358E-2</v>
      </c>
      <c r="CX350" s="79">
        <v>-6.439807265996933E-2</v>
      </c>
      <c r="CY350" s="79">
        <v>-7.0503890514373779E-2</v>
      </c>
      <c r="CZ350" s="79">
        <v>-7.9809844493865967E-2</v>
      </c>
      <c r="DA350" s="79">
        <v>-4.2029391974210739E-2</v>
      </c>
      <c r="DB350" s="79">
        <v>-3.9605353027582169E-2</v>
      </c>
      <c r="DC350" s="79">
        <v>-3.1808651983737946E-2</v>
      </c>
      <c r="DD350" s="79">
        <v>-1.3594172894954681E-2</v>
      </c>
      <c r="DE350" s="79">
        <v>-1.2112653814256191E-2</v>
      </c>
      <c r="DF350" s="79">
        <v>-1.2422499246895313E-2</v>
      </c>
      <c r="DG350" s="79">
        <v>-3.1117307022213936E-2</v>
      </c>
      <c r="DH350" s="79">
        <v>-1.4214382506906986E-2</v>
      </c>
      <c r="DI350" s="79">
        <v>-7.6638017781078815E-3</v>
      </c>
      <c r="DJ350" s="79">
        <v>3.1055150553584099E-2</v>
      </c>
      <c r="DK350" s="79">
        <v>5.5127177387475967E-2</v>
      </c>
      <c r="DL350" s="79">
        <v>3.9198044687509537E-2</v>
      </c>
      <c r="DM350" s="79">
        <v>3.0124226585030556E-2</v>
      </c>
      <c r="DN350" s="79">
        <v>2.5133648887276649E-2</v>
      </c>
      <c r="DO350" s="79">
        <v>1.0337402112782001E-2</v>
      </c>
      <c r="DP350" s="79">
        <v>1.4766127802431583E-2</v>
      </c>
      <c r="DQ350" s="79">
        <v>4.5626200735569E-3</v>
      </c>
      <c r="DR350" s="79">
        <v>1.9067343324422836E-2</v>
      </c>
      <c r="DS350" s="79">
        <v>2.8266185894608498E-2</v>
      </c>
      <c r="DT350" s="79">
        <v>2.9352623969316483E-2</v>
      </c>
      <c r="DU350" s="79">
        <v>-2.0186455920338631E-2</v>
      </c>
      <c r="DV350" s="79">
        <v>-4.6191006898880005E-2</v>
      </c>
      <c r="DW350" s="79">
        <v>-5.3238295018672943E-2</v>
      </c>
      <c r="DX350" s="79">
        <v>-6.2032777816057205E-2</v>
      </c>
      <c r="DY350" s="79">
        <v>-1.7954856157302856E-2</v>
      </c>
      <c r="DZ350" s="79">
        <v>-2.2113863378763199E-2</v>
      </c>
      <c r="EA350" s="79">
        <v>-1.6147732734680176E-2</v>
      </c>
      <c r="EB350" s="79">
        <v>2.3947908630361781E-5</v>
      </c>
      <c r="EC350" s="79">
        <v>1.1129012564197183E-3</v>
      </c>
      <c r="ED350" s="79">
        <v>2.127290703356266E-3</v>
      </c>
      <c r="EE350" s="79">
        <v>-1.5978025272488594E-2</v>
      </c>
      <c r="EF350" s="79">
        <v>2.9346288647502661E-3</v>
      </c>
      <c r="EG350" s="79">
        <v>9.386969730257988E-3</v>
      </c>
      <c r="EH350" s="79">
        <v>5.7901244610548019E-2</v>
      </c>
      <c r="EI350" s="79">
        <v>8.5287965834140778E-2</v>
      </c>
      <c r="EJ350" s="79">
        <v>6.9676212966442108E-2</v>
      </c>
      <c r="EK350" s="79">
        <v>6.1253070831298828E-2</v>
      </c>
      <c r="EL350" s="79">
        <v>5.7318590581417084E-2</v>
      </c>
      <c r="EM350" s="79">
        <v>4.3906141072511673E-2</v>
      </c>
      <c r="EN350" s="79">
        <v>4.8355389386415482E-2</v>
      </c>
      <c r="EO350" s="79">
        <v>3.8699407130479813E-2</v>
      </c>
      <c r="EP350" s="79">
        <v>5.3071320056915283E-2</v>
      </c>
      <c r="EQ350" s="79">
        <v>6.1598010361194611E-2</v>
      </c>
      <c r="ER350" s="79">
        <v>6.1580568552017212E-2</v>
      </c>
      <c r="ES350" s="79">
        <v>1.2372691184282303E-2</v>
      </c>
      <c r="ET350" s="79">
        <v>-1.9902894273400307E-2</v>
      </c>
      <c r="EU350" s="79">
        <v>-2.830951102077961E-2</v>
      </c>
      <c r="EV350" s="79">
        <v>-3.6365509033203125E-2</v>
      </c>
      <c r="EW350" s="79">
        <v>64.638343811035156</v>
      </c>
      <c r="EX350" s="79">
        <v>62.883735656738281</v>
      </c>
      <c r="EY350" s="79">
        <v>61.572780609130859</v>
      </c>
      <c r="EZ350" s="79">
        <v>60.657444000244141</v>
      </c>
      <c r="FA350" s="79">
        <v>60.036880493164063</v>
      </c>
      <c r="FB350" s="79">
        <v>59.232837677001953</v>
      </c>
      <c r="FC350" s="79">
        <v>58.617652893066406</v>
      </c>
      <c r="FD350" s="79">
        <v>58.571823120117188</v>
      </c>
      <c r="FE350" s="79">
        <v>61.339675903320313</v>
      </c>
      <c r="FF350" s="79">
        <v>65.153419494628906</v>
      </c>
      <c r="FG350" s="79">
        <v>69.426628112792969</v>
      </c>
      <c r="FH350" s="79">
        <v>74.481002807617188</v>
      </c>
      <c r="FI350" s="79">
        <v>79.379119873046875</v>
      </c>
      <c r="FJ350" s="79">
        <v>83.755538940429688</v>
      </c>
      <c r="FK350" s="79">
        <v>86.878204345703125</v>
      </c>
      <c r="FL350" s="79">
        <v>88.555305480957031</v>
      </c>
      <c r="FM350" s="79">
        <v>88.407821655273438</v>
      </c>
      <c r="FN350" s="79">
        <v>87.117431640625</v>
      </c>
      <c r="FO350" s="79">
        <v>84.460044860839844</v>
      </c>
      <c r="FP350" s="79">
        <v>81.009498596191406</v>
      </c>
      <c r="FQ350" s="79">
        <v>75.598670959472656</v>
      </c>
      <c r="FR350" s="79">
        <v>71.216659545898438</v>
      </c>
      <c r="FS350" s="79">
        <v>68.334571838378906</v>
      </c>
      <c r="FT350" s="79">
        <v>66.254158020019531</v>
      </c>
      <c r="FU350" s="79">
        <v>2.6703193783760071E-2</v>
      </c>
      <c r="FV350" s="79">
        <v>4.2429056018590927E-2</v>
      </c>
      <c r="FW350" s="79">
        <v>2.362210676074028E-2</v>
      </c>
      <c r="FX350" s="79">
        <v>320.72726440429688</v>
      </c>
      <c r="FY350" s="79">
        <v>1</v>
      </c>
      <c r="FZ350" s="52"/>
      <c r="GA350" s="34"/>
    </row>
    <row r="351" spans="1:183" x14ac:dyDescent="0.25">
      <c r="A351" t="s">
        <v>186</v>
      </c>
      <c r="B351" t="s">
        <v>236</v>
      </c>
      <c r="C351" t="s">
        <v>194</v>
      </c>
      <c r="D351" t="s">
        <v>202</v>
      </c>
      <c r="E351" t="s">
        <v>209</v>
      </c>
      <c r="F351" t="s">
        <v>183</v>
      </c>
      <c r="G351" t="s">
        <v>1</v>
      </c>
      <c r="H351" s="79">
        <v>2211</v>
      </c>
      <c r="I351" s="79">
        <v>0.6435273289680481</v>
      </c>
      <c r="J351" s="79">
        <v>0.56754827499389648</v>
      </c>
      <c r="K351" s="79">
        <v>0.52033394575119019</v>
      </c>
      <c r="L351" s="79">
        <v>0.50362920761108398</v>
      </c>
      <c r="M351" s="79">
        <v>0.50292247533798218</v>
      </c>
      <c r="N351" s="79">
        <v>0.54971420764923096</v>
      </c>
      <c r="O351" s="79">
        <v>0.63607197999954224</v>
      </c>
      <c r="P351" s="79">
        <v>0.65843206644058228</v>
      </c>
      <c r="Q351" s="79">
        <v>0.66983407735824585</v>
      </c>
      <c r="R351" s="79">
        <v>0.7023777961730957</v>
      </c>
      <c r="S351" s="79">
        <v>0.71831470727920532</v>
      </c>
      <c r="T351" s="79">
        <v>0.74512052536010742</v>
      </c>
      <c r="U351" s="79">
        <v>0.84387725591659546</v>
      </c>
      <c r="V351" s="79">
        <v>0.87760257720947266</v>
      </c>
      <c r="W351" s="79">
        <v>0.93849015235900879</v>
      </c>
      <c r="X351" s="79">
        <v>1.0173002481460571</v>
      </c>
      <c r="Y351" s="79">
        <v>1.0829768180847168</v>
      </c>
      <c r="Z351" s="79">
        <v>1.1759045124053955</v>
      </c>
      <c r="AA351" s="79">
        <v>1.2040301561355591</v>
      </c>
      <c r="AB351" s="79">
        <v>1.1906386613845825</v>
      </c>
      <c r="AC351" s="79">
        <v>1.1885952949523926</v>
      </c>
      <c r="AD351" s="79">
        <v>1.1350932121276855</v>
      </c>
      <c r="AE351" s="79">
        <v>0.95425856113433838</v>
      </c>
      <c r="AF351" s="79">
        <v>0.78363543748855591</v>
      </c>
      <c r="AG351" s="79">
        <v>-9.8472006618976593E-2</v>
      </c>
      <c r="AH351" s="79">
        <v>-0.10559738427400589</v>
      </c>
      <c r="AI351" s="79">
        <v>-6.450837105512619E-2</v>
      </c>
      <c r="AJ351" s="79">
        <v>-3.4808322787284851E-2</v>
      </c>
      <c r="AK351" s="79">
        <v>-2.6585793122649193E-2</v>
      </c>
      <c r="AL351" s="79">
        <v>-4.6881578862667084E-2</v>
      </c>
      <c r="AM351" s="79">
        <v>-5.7453829795122147E-2</v>
      </c>
      <c r="AN351" s="79">
        <v>-5.4386161267757416E-2</v>
      </c>
      <c r="AO351" s="79">
        <v>-1.8426455557346344E-2</v>
      </c>
      <c r="AP351" s="79">
        <v>-2.0170117204543203E-4</v>
      </c>
      <c r="AQ351" s="79">
        <v>4.0270369499921799E-3</v>
      </c>
      <c r="AR351" s="79">
        <v>-2.3214775137603283E-3</v>
      </c>
      <c r="AS351" s="79">
        <v>1.6901977360248566E-2</v>
      </c>
      <c r="AT351" s="79">
        <v>5.4613109678030014E-3</v>
      </c>
      <c r="AU351" s="79">
        <v>3.206365555524826E-2</v>
      </c>
      <c r="AV351" s="79">
        <v>7.1756109595298767E-2</v>
      </c>
      <c r="AW351" s="79">
        <v>5.9859354048967361E-2</v>
      </c>
      <c r="AX351" s="79">
        <v>6.1279032379388809E-2</v>
      </c>
      <c r="AY351" s="79">
        <v>4.910929873585701E-2</v>
      </c>
      <c r="AZ351" s="79">
        <v>7.2067923843860626E-2</v>
      </c>
      <c r="BA351" s="79">
        <v>3.687181044369936E-3</v>
      </c>
      <c r="BB351" s="79">
        <v>1.7793614417314529E-2</v>
      </c>
      <c r="BC351" s="79">
        <v>-7.0116189308464527E-3</v>
      </c>
      <c r="BD351" s="79">
        <v>-5.5812869220972061E-2</v>
      </c>
      <c r="BE351" s="79">
        <v>-6.2493994832038879E-2</v>
      </c>
      <c r="BF351" s="79">
        <v>-7.4258841574192047E-2</v>
      </c>
      <c r="BG351" s="79">
        <v>-3.4521881490945816E-2</v>
      </c>
      <c r="BH351" s="79">
        <v>-9.2097511515021324E-3</v>
      </c>
      <c r="BI351" s="79">
        <v>-6.5948804840445518E-3</v>
      </c>
      <c r="BJ351" s="79">
        <v>-2.4382917210459709E-2</v>
      </c>
      <c r="BK351" s="79">
        <v>-3.4225892275571823E-2</v>
      </c>
      <c r="BL351" s="79">
        <v>-3.0442375689744949E-2</v>
      </c>
      <c r="BM351" s="79">
        <v>4.9099694006145E-3</v>
      </c>
      <c r="BN351" s="79">
        <v>2.4364817887544632E-2</v>
      </c>
      <c r="BO351" s="79">
        <v>2.8590304777026176E-2</v>
      </c>
      <c r="BP351" s="79">
        <v>2.1795175969600677E-2</v>
      </c>
      <c r="BQ351" s="79">
        <v>4.585082083940506E-2</v>
      </c>
      <c r="BR351" s="79">
        <v>3.7132881581783295E-2</v>
      </c>
      <c r="BS351" s="79">
        <v>6.5314017236232758E-2</v>
      </c>
      <c r="BT351" s="79">
        <v>0.10768738389015198</v>
      </c>
      <c r="BU351" s="79">
        <v>9.7844779491424561E-2</v>
      </c>
      <c r="BV351" s="79">
        <v>0.10210710763931274</v>
      </c>
      <c r="BW351" s="79">
        <v>8.9808247983455658E-2</v>
      </c>
      <c r="BX351" s="79">
        <v>0.10745009034872055</v>
      </c>
      <c r="BY351" s="79">
        <v>4.3816931545734406E-2</v>
      </c>
      <c r="BZ351" s="79">
        <v>5.5009867995977402E-2</v>
      </c>
      <c r="CA351" s="79">
        <v>2.4554228410124779E-2</v>
      </c>
      <c r="CB351" s="79">
        <v>-2.0923454314470291E-2</v>
      </c>
      <c r="CC351" s="79">
        <v>-3.7575732916593552E-2</v>
      </c>
      <c r="CD351" s="79">
        <v>-5.2553862333297729E-2</v>
      </c>
      <c r="CE351" s="79">
        <v>-1.3753331266343594E-2</v>
      </c>
      <c r="CF351" s="79">
        <v>8.5197426378726959E-3</v>
      </c>
      <c r="CG351" s="79">
        <v>7.2507644072175026E-3</v>
      </c>
      <c r="CH351" s="79">
        <v>-8.8004125282168388E-3</v>
      </c>
      <c r="CI351" s="79">
        <v>-1.8138298764824867E-2</v>
      </c>
      <c r="CJ351" s="79">
        <v>-1.3858981430530548E-2</v>
      </c>
      <c r="CK351" s="79">
        <v>2.1072704344987869E-2</v>
      </c>
      <c r="CL351" s="79">
        <v>4.1379515081644058E-2</v>
      </c>
      <c r="CM351" s="79">
        <v>4.5602750033140182E-2</v>
      </c>
      <c r="CN351" s="79">
        <v>3.8498297333717346E-2</v>
      </c>
      <c r="CO351" s="79">
        <v>6.5900705754756927E-2</v>
      </c>
      <c r="CP351" s="79">
        <v>5.9068512171506882E-2</v>
      </c>
      <c r="CQ351" s="79">
        <v>8.8343106210231781E-2</v>
      </c>
      <c r="CR351" s="79">
        <v>0.13257326185703278</v>
      </c>
      <c r="CS351" s="79">
        <v>0.12415337562561035</v>
      </c>
      <c r="CT351" s="79">
        <v>0.13038451969623566</v>
      </c>
      <c r="CU351" s="79">
        <v>0.1179962232708931</v>
      </c>
      <c r="CV351" s="79">
        <v>0.13195566833019257</v>
      </c>
      <c r="CW351" s="79">
        <v>7.1610666811466217E-2</v>
      </c>
      <c r="CX351" s="79">
        <v>8.0785728991031647E-2</v>
      </c>
      <c r="CY351" s="79">
        <v>4.6416636556386948E-2</v>
      </c>
      <c r="CZ351" s="79">
        <v>3.240849357098341E-3</v>
      </c>
      <c r="DA351" s="79">
        <v>-1.2657471932470798E-2</v>
      </c>
      <c r="DB351" s="79">
        <v>-3.084888868033886E-2</v>
      </c>
      <c r="DC351" s="79">
        <v>7.0152212865650654E-3</v>
      </c>
      <c r="DD351" s="79">
        <v>2.624923549592495E-2</v>
      </c>
      <c r="DE351" s="79">
        <v>2.1096410229802132E-2</v>
      </c>
      <c r="DF351" s="79">
        <v>6.7820912227034569E-3</v>
      </c>
      <c r="DG351" s="79">
        <v>-2.0507029257714748E-3</v>
      </c>
      <c r="DH351" s="79">
        <v>2.7244118973612785E-3</v>
      </c>
      <c r="DI351" s="79">
        <v>3.7235438823699951E-2</v>
      </c>
      <c r="DJ351" s="79">
        <v>5.8394204825162888E-2</v>
      </c>
      <c r="DK351" s="79">
        <v>6.2615185976028442E-2</v>
      </c>
      <c r="DL351" s="79">
        <v>5.5201418697834015E-2</v>
      </c>
      <c r="DM351" s="79">
        <v>8.5950583219528198E-2</v>
      </c>
      <c r="DN351" s="79">
        <v>8.1004142761230469E-2</v>
      </c>
      <c r="DO351" s="79">
        <v>0.1113722026348114</v>
      </c>
      <c r="DP351" s="79">
        <v>0.15745913982391357</v>
      </c>
      <c r="DQ351" s="79">
        <v>0.15046195685863495</v>
      </c>
      <c r="DR351" s="79">
        <v>0.15866191685199738</v>
      </c>
      <c r="DS351" s="79">
        <v>0.14618419110774994</v>
      </c>
      <c r="DT351" s="79">
        <v>0.15646125376224518</v>
      </c>
      <c r="DU351" s="79">
        <v>9.9404409527778625E-2</v>
      </c>
      <c r="DV351" s="79">
        <v>0.10656159371137619</v>
      </c>
      <c r="DW351" s="79">
        <v>6.8279050290584564E-2</v>
      </c>
      <c r="DX351" s="79">
        <v>2.7405152097344398E-2</v>
      </c>
      <c r="DY351" s="79">
        <v>2.3320538923144341E-2</v>
      </c>
      <c r="DZ351" s="79">
        <v>4.8965326277539134E-4</v>
      </c>
      <c r="EA351" s="79">
        <v>3.7001710385084152E-2</v>
      </c>
      <c r="EB351" s="79">
        <v>5.1847808063030243E-2</v>
      </c>
      <c r="EC351" s="79">
        <v>4.1087325662374496E-2</v>
      </c>
      <c r="ED351" s="79">
        <v>2.9280750080943108E-2</v>
      </c>
      <c r="EE351" s="79">
        <v>2.1177228540182114E-2</v>
      </c>
      <c r="EF351" s="79">
        <v>2.666819840669632E-2</v>
      </c>
      <c r="EG351" s="79">
        <v>6.0571867972612381E-2</v>
      </c>
      <c r="EH351" s="79">
        <v>8.2960732281208038E-2</v>
      </c>
      <c r="EI351" s="79">
        <v>8.7178461253643036E-2</v>
      </c>
      <c r="EJ351" s="79">
        <v>7.931806892156601E-2</v>
      </c>
      <c r="EK351" s="79">
        <v>0.11489943414926529</v>
      </c>
      <c r="EL351" s="79">
        <v>0.11267571151256561</v>
      </c>
      <c r="EM351" s="79">
        <v>0.1446225494146347</v>
      </c>
      <c r="EN351" s="79">
        <v>0.19339041411876678</v>
      </c>
      <c r="EO351" s="79">
        <v>0.18844740092754364</v>
      </c>
      <c r="EP351" s="79">
        <v>0.19948999583721161</v>
      </c>
      <c r="EQ351" s="79">
        <v>0.18688315153121948</v>
      </c>
      <c r="ER351" s="79">
        <v>0.1918434202671051</v>
      </c>
      <c r="ES351" s="79">
        <v>0.13953416049480438</v>
      </c>
      <c r="ET351" s="79">
        <v>0.14377784729003906</v>
      </c>
      <c r="EU351" s="79">
        <v>9.9844895303249359E-2</v>
      </c>
      <c r="EV351" s="79">
        <v>6.2294572591781616E-2</v>
      </c>
      <c r="EW351" s="79">
        <v>71.458976745605469</v>
      </c>
      <c r="EX351" s="79">
        <v>70.263900756835938</v>
      </c>
      <c r="EY351" s="79">
        <v>69.1231689453125</v>
      </c>
      <c r="EZ351" s="79">
        <v>67.803054809570313</v>
      </c>
      <c r="FA351" s="79">
        <v>66.825126647949219</v>
      </c>
      <c r="FB351" s="79">
        <v>65.827262878417969</v>
      </c>
      <c r="FC351" s="79">
        <v>64.969001770019531</v>
      </c>
      <c r="FD351" s="79">
        <v>64.594070434570313</v>
      </c>
      <c r="FE351" s="79">
        <v>67.504600524902344</v>
      </c>
      <c r="FF351" s="79">
        <v>71.385139465332031</v>
      </c>
      <c r="FG351" s="79">
        <v>75.558792114257813</v>
      </c>
      <c r="FH351" s="79">
        <v>80.204177856445313</v>
      </c>
      <c r="FI351" s="79">
        <v>84.088432312011719</v>
      </c>
      <c r="FJ351" s="79">
        <v>87.331581115722656</v>
      </c>
      <c r="FK351" s="79">
        <v>89.88983154296875</v>
      </c>
      <c r="FL351" s="79">
        <v>91.584548950195313</v>
      </c>
      <c r="FM351" s="79">
        <v>92.165969848632813</v>
      </c>
      <c r="FN351" s="79">
        <v>91.812339782714844</v>
      </c>
      <c r="FO351" s="79">
        <v>90.47174072265625</v>
      </c>
      <c r="FP351" s="79">
        <v>87.378387451171875</v>
      </c>
      <c r="FQ351" s="79">
        <v>82.358177185058594</v>
      </c>
      <c r="FR351" s="79">
        <v>78.706344604492188</v>
      </c>
      <c r="FS351" s="79">
        <v>75.972496032714844</v>
      </c>
      <c r="FT351" s="79">
        <v>73.531913757324219</v>
      </c>
      <c r="FU351" s="79">
        <v>2.6153281331062317E-2</v>
      </c>
      <c r="FV351" s="79">
        <v>4.5883346349000931E-2</v>
      </c>
      <c r="FW351" s="79">
        <v>2.4707894772291183E-2</v>
      </c>
      <c r="FX351" s="79">
        <v>211.86363220214844</v>
      </c>
      <c r="FY351" s="79">
        <v>1</v>
      </c>
      <c r="FZ351" s="52"/>
      <c r="GA351" s="34"/>
    </row>
    <row r="352" spans="1:183" x14ac:dyDescent="0.25">
      <c r="A352" t="s">
        <v>186</v>
      </c>
      <c r="B352" t="s">
        <v>236</v>
      </c>
      <c r="C352" t="s">
        <v>194</v>
      </c>
      <c r="D352" t="s">
        <v>202</v>
      </c>
      <c r="E352" t="s">
        <v>209</v>
      </c>
      <c r="F352" t="s">
        <v>184</v>
      </c>
      <c r="G352" t="s">
        <v>1</v>
      </c>
      <c r="H352" s="79">
        <v>1354</v>
      </c>
      <c r="I352" s="79">
        <v>0.64242959022521973</v>
      </c>
      <c r="J352" s="79">
        <v>0.5509912371635437</v>
      </c>
      <c r="K352" s="79">
        <v>0.48982399702072144</v>
      </c>
      <c r="L352" s="79">
        <v>0.47876870632171631</v>
      </c>
      <c r="M352" s="79">
        <v>0.47140935063362122</v>
      </c>
      <c r="N352" s="79">
        <v>0.48640662431716919</v>
      </c>
      <c r="O352" s="79">
        <v>0.59995663166046143</v>
      </c>
      <c r="P352" s="79">
        <v>0.68114805221557617</v>
      </c>
      <c r="Q352" s="79">
        <v>0.64867502450942993</v>
      </c>
      <c r="R352" s="79">
        <v>0.65175932645797729</v>
      </c>
      <c r="S352" s="79">
        <v>0.70963597297668457</v>
      </c>
      <c r="T352" s="79">
        <v>0.75473761558532715</v>
      </c>
      <c r="U352" s="79">
        <v>0.77975600957870483</v>
      </c>
      <c r="V352" s="79">
        <v>0.8354719877243042</v>
      </c>
      <c r="W352" s="79">
        <v>0.95636045932769775</v>
      </c>
      <c r="X352" s="79">
        <v>1.0623282194137573</v>
      </c>
      <c r="Y352" s="79">
        <v>1.1848777532577515</v>
      </c>
      <c r="Z352" s="79">
        <v>1.3321365118026733</v>
      </c>
      <c r="AA352" s="79">
        <v>1.42704176902771</v>
      </c>
      <c r="AB352" s="79">
        <v>1.3549841642379761</v>
      </c>
      <c r="AC352" s="79">
        <v>1.2765955924987793</v>
      </c>
      <c r="AD352" s="79">
        <v>1.1643548011779785</v>
      </c>
      <c r="AE352" s="79">
        <v>0.97940468788146973</v>
      </c>
      <c r="AF352" s="79">
        <v>0.81127798557281494</v>
      </c>
      <c r="AG352" s="79">
        <v>-2.3969013243913651E-2</v>
      </c>
      <c r="AH352" s="79">
        <v>-2.0708387717604637E-2</v>
      </c>
      <c r="AI352" s="79">
        <v>-5.3980622440576553E-2</v>
      </c>
      <c r="AJ352" s="79">
        <v>-4.6779900789260864E-2</v>
      </c>
      <c r="AK352" s="79">
        <v>-3.8824889808893204E-2</v>
      </c>
      <c r="AL352" s="79">
        <v>-7.4919320642948151E-2</v>
      </c>
      <c r="AM352" s="79">
        <v>-6.9115012884140015E-2</v>
      </c>
      <c r="AN352" s="79">
        <v>-4.0765643119812012E-2</v>
      </c>
      <c r="AO352" s="79">
        <v>-3.7376809865236282E-2</v>
      </c>
      <c r="AP352" s="79">
        <v>-2.0512362942099571E-2</v>
      </c>
      <c r="AQ352" s="79">
        <v>-1.0097910650074482E-2</v>
      </c>
      <c r="AR352" s="79">
        <v>-1.1331254616379738E-2</v>
      </c>
      <c r="AS352" s="79">
        <v>4.4183009304106236E-3</v>
      </c>
      <c r="AT352" s="79">
        <v>-1.6690120100975037E-2</v>
      </c>
      <c r="AU352" s="79">
        <v>7.8006740659475327E-3</v>
      </c>
      <c r="AV352" s="79">
        <v>3.2250430434942245E-2</v>
      </c>
      <c r="AW352" s="79">
        <v>5.9352762997150421E-2</v>
      </c>
      <c r="AX352" s="79">
        <v>8.0839402973651886E-2</v>
      </c>
      <c r="AY352" s="79">
        <v>7.6521389186382294E-2</v>
      </c>
      <c r="AZ352" s="79">
        <v>5.157732218503952E-2</v>
      </c>
      <c r="BA352" s="79">
        <v>-3.0274452641606331E-2</v>
      </c>
      <c r="BB352" s="79">
        <v>-3.9484128355979919E-2</v>
      </c>
      <c r="BC352" s="79">
        <v>-5.585908517241478E-2</v>
      </c>
      <c r="BD352" s="79">
        <v>-1.1790739372372627E-2</v>
      </c>
      <c r="BE352" s="79">
        <v>3.0003444408066571E-5</v>
      </c>
      <c r="BF352" s="79">
        <v>-6.1133806593716145E-4</v>
      </c>
      <c r="BG352" s="79">
        <v>-3.3060468733310699E-2</v>
      </c>
      <c r="BH352" s="79">
        <v>-2.4760037660598755E-2</v>
      </c>
      <c r="BI352" s="79">
        <v>-1.7665700986981392E-2</v>
      </c>
      <c r="BJ352" s="79">
        <v>-5.0524841994047165E-2</v>
      </c>
      <c r="BK352" s="79">
        <v>-4.2936995625495911E-2</v>
      </c>
      <c r="BL352" s="79">
        <v>-1.3028242625296116E-2</v>
      </c>
      <c r="BM352" s="79">
        <v>-1.2246652506291866E-2</v>
      </c>
      <c r="BN352" s="79">
        <v>5.3186859004199505E-3</v>
      </c>
      <c r="BO352" s="79">
        <v>1.824820414185524E-2</v>
      </c>
      <c r="BP352" s="79">
        <v>1.5851667150855064E-2</v>
      </c>
      <c r="BQ352" s="79">
        <v>3.330761194229126E-2</v>
      </c>
      <c r="BR352" s="79">
        <v>1.4249877072870731E-2</v>
      </c>
      <c r="BS352" s="79">
        <v>4.4240370392799377E-2</v>
      </c>
      <c r="BT352" s="79">
        <v>7.2234153747558594E-2</v>
      </c>
      <c r="BU352" s="79">
        <v>0.10341756045818329</v>
      </c>
      <c r="BV352" s="79">
        <v>0.12600082159042358</v>
      </c>
      <c r="BW352" s="79">
        <v>0.11876905709505081</v>
      </c>
      <c r="BX352" s="79">
        <v>9.4278872013092041E-2</v>
      </c>
      <c r="BY352" s="79">
        <v>1.1350972577929497E-2</v>
      </c>
      <c r="BZ352" s="79">
        <v>-2.6375921443104744E-3</v>
      </c>
      <c r="CA352" s="79">
        <v>-2.104632742702961E-2</v>
      </c>
      <c r="CB352" s="79">
        <v>1.5410958789288998E-2</v>
      </c>
      <c r="CC352" s="79">
        <v>1.665164902806282E-2</v>
      </c>
      <c r="CD352" s="79">
        <v>1.3307818211615086E-2</v>
      </c>
      <c r="CE352" s="79">
        <v>-1.8571235239505768E-2</v>
      </c>
      <c r="CF352" s="79">
        <v>-9.5091462135314941E-3</v>
      </c>
      <c r="CG352" s="79">
        <v>-3.0109132640063763E-3</v>
      </c>
      <c r="CH352" s="79">
        <v>-3.3629298210144043E-2</v>
      </c>
      <c r="CI352" s="79">
        <v>-2.4806180968880653E-2</v>
      </c>
      <c r="CJ352" s="79">
        <v>6.1825970187783241E-3</v>
      </c>
      <c r="CK352" s="79">
        <v>5.1584169268608093E-3</v>
      </c>
      <c r="CL352" s="79">
        <v>2.3209191858768463E-2</v>
      </c>
      <c r="CM352" s="79">
        <v>3.7880636751651764E-2</v>
      </c>
      <c r="CN352" s="79">
        <v>3.4678474068641663E-2</v>
      </c>
      <c r="CO352" s="79">
        <v>5.3316261619329453E-2</v>
      </c>
      <c r="CP352" s="79">
        <v>3.567882627248764E-2</v>
      </c>
      <c r="CQ352" s="79">
        <v>6.9478385150432587E-2</v>
      </c>
      <c r="CR352" s="79">
        <v>9.9926754832267761E-2</v>
      </c>
      <c r="CS352" s="79">
        <v>0.13393671810626984</v>
      </c>
      <c r="CT352" s="79">
        <v>0.15727949142456055</v>
      </c>
      <c r="CU352" s="79">
        <v>0.14802965521812439</v>
      </c>
      <c r="CV352" s="79">
        <v>0.12385382503271103</v>
      </c>
      <c r="CW352" s="79">
        <v>4.0180612355470657E-2</v>
      </c>
      <c r="CX352" s="79">
        <v>2.2882206365466118E-2</v>
      </c>
      <c r="CY352" s="79">
        <v>3.0648810788989067E-3</v>
      </c>
      <c r="CZ352" s="79">
        <v>3.4250769764184952E-2</v>
      </c>
      <c r="DA352" s="79">
        <v>3.3273294568061829E-2</v>
      </c>
      <c r="DB352" s="79">
        <v>2.7226975187659264E-2</v>
      </c>
      <c r="DC352" s="79">
        <v>-4.0820012800395489E-3</v>
      </c>
      <c r="DD352" s="79">
        <v>5.741744302213192E-3</v>
      </c>
      <c r="DE352" s="79">
        <v>1.1643875390291214E-2</v>
      </c>
      <c r="DF352" s="79">
        <v>-1.673375628888607E-2</v>
      </c>
      <c r="DG352" s="79">
        <v>-6.6753644496202469E-3</v>
      </c>
      <c r="DH352" s="79">
        <v>2.539343573153019E-2</v>
      </c>
      <c r="DI352" s="79">
        <v>2.256348729133606E-2</v>
      </c>
      <c r="DJ352" s="79">
        <v>4.1099697351455688E-2</v>
      </c>
      <c r="DK352" s="79">
        <v>5.7513069361448288E-2</v>
      </c>
      <c r="DL352" s="79">
        <v>5.350528284907341E-2</v>
      </c>
      <c r="DM352" s="79">
        <v>7.3324911296367645E-2</v>
      </c>
      <c r="DN352" s="79">
        <v>5.7107776403427124E-2</v>
      </c>
      <c r="DO352" s="79">
        <v>9.4716399908065796E-2</v>
      </c>
      <c r="DP352" s="79">
        <v>0.12761937081813812</v>
      </c>
      <c r="DQ352" s="79">
        <v>0.16445586085319519</v>
      </c>
      <c r="DR352" s="79">
        <v>0.18855814635753632</v>
      </c>
      <c r="DS352" s="79">
        <v>0.17729024589061737</v>
      </c>
      <c r="DT352" s="79">
        <v>0.15342879295349121</v>
      </c>
      <c r="DU352" s="79">
        <v>6.9010257720947266E-2</v>
      </c>
      <c r="DV352" s="79">
        <v>4.8402000218629837E-2</v>
      </c>
      <c r="DW352" s="79">
        <v>2.7176089584827423E-2</v>
      </c>
      <c r="DX352" s="79">
        <v>5.309058353304863E-2</v>
      </c>
      <c r="DY352" s="79">
        <v>5.727231502532959E-2</v>
      </c>
      <c r="DZ352" s="79">
        <v>4.7324024140834808E-2</v>
      </c>
      <c r="EA352" s="79">
        <v>1.6838151961565018E-2</v>
      </c>
      <c r="EB352" s="79">
        <v>2.7761608362197876E-2</v>
      </c>
      <c r="EC352" s="79">
        <v>3.2803062349557877E-2</v>
      </c>
      <c r="ED352" s="79">
        <v>7.6607228256762028E-3</v>
      </c>
      <c r="EE352" s="79">
        <v>1.9502652809023857E-2</v>
      </c>
      <c r="EF352" s="79">
        <v>5.3130839020013809E-2</v>
      </c>
      <c r="EG352" s="79">
        <v>4.7693643718957901E-2</v>
      </c>
      <c r="EH352" s="79">
        <v>6.693074107170105E-2</v>
      </c>
      <c r="EI352" s="79">
        <v>8.5859179496765137E-2</v>
      </c>
      <c r="EJ352" s="79">
        <v>8.0688200891017914E-2</v>
      </c>
      <c r="EK352" s="79">
        <v>0.10221421718597412</v>
      </c>
      <c r="EL352" s="79">
        <v>8.8047772645950317E-2</v>
      </c>
      <c r="EM352" s="79">
        <v>0.13115610182285309</v>
      </c>
      <c r="EN352" s="79">
        <v>0.16760307550430298</v>
      </c>
      <c r="EO352" s="79">
        <v>0.20852066576480865</v>
      </c>
      <c r="EP352" s="79">
        <v>0.2337195873260498</v>
      </c>
      <c r="EQ352" s="79">
        <v>0.21953791379928589</v>
      </c>
      <c r="ER352" s="79">
        <v>0.19613033533096313</v>
      </c>
      <c r="ES352" s="79">
        <v>0.11063569039106369</v>
      </c>
      <c r="ET352" s="79">
        <v>8.5248537361621857E-2</v>
      </c>
      <c r="EU352" s="79">
        <v>6.1988845467567444E-2</v>
      </c>
      <c r="EV352" s="79">
        <v>8.0292269587516785E-2</v>
      </c>
      <c r="EW352" s="79">
        <v>70.240577697753906</v>
      </c>
      <c r="EX352" s="79">
        <v>68.907157897949219</v>
      </c>
      <c r="EY352" s="79">
        <v>67.963272094726563</v>
      </c>
      <c r="EZ352" s="79">
        <v>66.933052062988281</v>
      </c>
      <c r="FA352" s="79">
        <v>66.059089660644531</v>
      </c>
      <c r="FB352" s="79">
        <v>65.627838134765625</v>
      </c>
      <c r="FC352" s="79">
        <v>64.733238220214844</v>
      </c>
      <c r="FD352" s="79">
        <v>64.2835693359375</v>
      </c>
      <c r="FE352" s="79">
        <v>68.776229858398438</v>
      </c>
      <c r="FF352" s="79">
        <v>74.816230773925781</v>
      </c>
      <c r="FG352" s="79">
        <v>80.015350341796875</v>
      </c>
      <c r="FH352" s="79">
        <v>83.67364501953125</v>
      </c>
      <c r="FI352" s="79">
        <v>86.348892211914063</v>
      </c>
      <c r="FJ352" s="79">
        <v>88.622215270996094</v>
      </c>
      <c r="FK352" s="79">
        <v>90.657623291015625</v>
      </c>
      <c r="FL352" s="79">
        <v>92.106529235839844</v>
      </c>
      <c r="FM352" s="79">
        <v>93.305999755859375</v>
      </c>
      <c r="FN352" s="79">
        <v>93.329681396484375</v>
      </c>
      <c r="FO352" s="79">
        <v>92.613311767578125</v>
      </c>
      <c r="FP352" s="79">
        <v>90.002090454101563</v>
      </c>
      <c r="FQ352" s="79">
        <v>83.54742431640625</v>
      </c>
      <c r="FR352" s="79">
        <v>77.547523498535156</v>
      </c>
      <c r="FS352" s="79">
        <v>74.171409606933594</v>
      </c>
      <c r="FT352" s="79">
        <v>71.719390869140625</v>
      </c>
      <c r="FU352" s="79">
        <v>2.8075143694877625E-2</v>
      </c>
      <c r="FV352" s="79">
        <v>4.9731988459825516E-2</v>
      </c>
      <c r="FW352" s="79">
        <v>2.4948230013251305E-2</v>
      </c>
      <c r="FX352" s="79">
        <v>159.13636779785156</v>
      </c>
      <c r="FY352" s="79">
        <v>1</v>
      </c>
      <c r="FZ352" s="52"/>
      <c r="GA352" s="34"/>
    </row>
    <row r="353" spans="1:183" x14ac:dyDescent="0.25">
      <c r="A353" t="s">
        <v>186</v>
      </c>
      <c r="B353" t="s">
        <v>236</v>
      </c>
      <c r="C353" t="s">
        <v>194</v>
      </c>
      <c r="D353" t="s">
        <v>202</v>
      </c>
      <c r="E353" t="s">
        <v>209</v>
      </c>
      <c r="F353" t="s">
        <v>185</v>
      </c>
      <c r="G353" t="s">
        <v>1</v>
      </c>
      <c r="H353" s="79">
        <v>555</v>
      </c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  <c r="AH353" s="79"/>
      <c r="AI353" s="79"/>
      <c r="AJ353" s="79"/>
      <c r="AK353" s="79"/>
      <c r="AL353" s="79"/>
      <c r="AM353" s="79"/>
      <c r="AN353" s="79"/>
      <c r="AO353" s="79"/>
      <c r="AP353" s="79"/>
      <c r="AQ353" s="79"/>
      <c r="AR353" s="79"/>
      <c r="AS353" s="79"/>
      <c r="AT353" s="79"/>
      <c r="AU353" s="79"/>
      <c r="AV353" s="79"/>
      <c r="AW353" s="79"/>
      <c r="AX353" s="79"/>
      <c r="AY353" s="79"/>
      <c r="AZ353" s="79"/>
      <c r="BA353" s="79"/>
      <c r="BB353" s="79"/>
      <c r="BC353" s="79"/>
      <c r="BD353" s="79"/>
      <c r="BE353" s="79"/>
      <c r="BF353" s="79"/>
      <c r="BG353" s="79"/>
      <c r="BH353" s="79"/>
      <c r="BI353" s="79"/>
      <c r="BJ353" s="79"/>
      <c r="BK353" s="79"/>
      <c r="BL353" s="79"/>
      <c r="BM353" s="79"/>
      <c r="BN353" s="79"/>
      <c r="BO353" s="79"/>
      <c r="BP353" s="79"/>
      <c r="BQ353" s="79"/>
      <c r="BR353" s="79"/>
      <c r="BS353" s="79"/>
      <c r="BT353" s="79"/>
      <c r="BU353" s="79"/>
      <c r="BV353" s="79"/>
      <c r="BW353" s="79"/>
      <c r="BX353" s="79"/>
      <c r="BY353" s="79"/>
      <c r="BZ353" s="79"/>
      <c r="CA353" s="79"/>
      <c r="CB353" s="79"/>
      <c r="CC353" s="79"/>
      <c r="CD353" s="79"/>
      <c r="CE353" s="79"/>
      <c r="CF353" s="79"/>
      <c r="CG353" s="79"/>
      <c r="CH353" s="79"/>
      <c r="CI353" s="79"/>
      <c r="CJ353" s="79"/>
      <c r="CK353" s="79"/>
      <c r="CL353" s="79"/>
      <c r="CM353" s="79"/>
      <c r="CN353" s="79"/>
      <c r="CO353" s="79"/>
      <c r="CP353" s="79"/>
      <c r="CQ353" s="79"/>
      <c r="CR353" s="79"/>
      <c r="CS353" s="79"/>
      <c r="CT353" s="79"/>
      <c r="CU353" s="79"/>
      <c r="CV353" s="79"/>
      <c r="CW353" s="79"/>
      <c r="CX353" s="79"/>
      <c r="CY353" s="79"/>
      <c r="CZ353" s="79"/>
      <c r="DA353" s="79"/>
      <c r="DB353" s="79"/>
      <c r="DC353" s="79"/>
      <c r="DD353" s="79"/>
      <c r="DE353" s="79"/>
      <c r="DF353" s="79"/>
      <c r="DG353" s="79"/>
      <c r="DH353" s="79"/>
      <c r="DI353" s="79"/>
      <c r="DJ353" s="79"/>
      <c r="DK353" s="79"/>
      <c r="DL353" s="79"/>
      <c r="DM353" s="79"/>
      <c r="DN353" s="79"/>
      <c r="DO353" s="79"/>
      <c r="DP353" s="79"/>
      <c r="DQ353" s="79"/>
      <c r="DR353" s="79"/>
      <c r="DS353" s="79"/>
      <c r="DT353" s="79"/>
      <c r="DU353" s="79"/>
      <c r="DV353" s="79"/>
      <c r="DW353" s="79"/>
      <c r="DX353" s="79"/>
      <c r="DY353" s="79"/>
      <c r="DZ353" s="79"/>
      <c r="EA353" s="79"/>
      <c r="EB353" s="79"/>
      <c r="EC353" s="79"/>
      <c r="ED353" s="79"/>
      <c r="EE353" s="79"/>
      <c r="EF353" s="79"/>
      <c r="EG353" s="79"/>
      <c r="EH353" s="79"/>
      <c r="EI353" s="79"/>
      <c r="EJ353" s="79"/>
      <c r="EK353" s="79"/>
      <c r="EL353" s="79"/>
      <c r="EM353" s="79"/>
      <c r="EN353" s="79"/>
      <c r="EO353" s="79"/>
      <c r="EP353" s="79"/>
      <c r="EQ353" s="79"/>
      <c r="ER353" s="79"/>
      <c r="ES353" s="79"/>
      <c r="ET353" s="79"/>
      <c r="EU353" s="79"/>
      <c r="EV353" s="79"/>
      <c r="EW353" s="79"/>
      <c r="EX353" s="79"/>
      <c r="EY353" s="79"/>
      <c r="EZ353" s="79"/>
      <c r="FA353" s="79"/>
      <c r="FB353" s="79"/>
      <c r="FC353" s="79"/>
      <c r="FD353" s="79"/>
      <c r="FE353" s="79"/>
      <c r="FF353" s="79"/>
      <c r="FG353" s="79"/>
      <c r="FH353" s="79"/>
      <c r="FI353" s="79"/>
      <c r="FJ353" s="79"/>
      <c r="FK353" s="79"/>
      <c r="FL353" s="79"/>
      <c r="FM353" s="79"/>
      <c r="FN353" s="79"/>
      <c r="FO353" s="79"/>
      <c r="FP353" s="79"/>
      <c r="FQ353" s="79"/>
      <c r="FR353" s="79"/>
      <c r="FS353" s="79"/>
      <c r="FT353" s="79"/>
      <c r="FU353" s="79"/>
      <c r="FV353" s="79"/>
      <c r="FW353" s="79"/>
      <c r="FX353" s="79">
        <v>52.136363983154297</v>
      </c>
      <c r="FY353" s="79">
        <v>0</v>
      </c>
      <c r="FZ353" s="52"/>
      <c r="GA353" s="34"/>
    </row>
    <row r="354" spans="1:183" x14ac:dyDescent="0.25">
      <c r="A354" t="s">
        <v>186</v>
      </c>
      <c r="B354" t="s">
        <v>236</v>
      </c>
      <c r="C354" t="s">
        <v>194</v>
      </c>
      <c r="D354" t="s">
        <v>202</v>
      </c>
      <c r="E354" t="s">
        <v>210</v>
      </c>
      <c r="F354" t="s">
        <v>1</v>
      </c>
      <c r="G354" t="s">
        <v>198</v>
      </c>
      <c r="H354" s="79">
        <v>24618</v>
      </c>
      <c r="I354" s="79">
        <v>0.40189751982688904</v>
      </c>
      <c r="J354" s="79">
        <v>0.3523215651512146</v>
      </c>
      <c r="K354" s="79">
        <v>0.32185682654380798</v>
      </c>
      <c r="L354" s="79">
        <v>0.30800652503967285</v>
      </c>
      <c r="M354" s="79">
        <v>0.30628189444541931</v>
      </c>
      <c r="N354" s="79">
        <v>0.3322126567363739</v>
      </c>
      <c r="O354" s="79">
        <v>0.39544287323951721</v>
      </c>
      <c r="P354" s="79">
        <v>0.45460358262062073</v>
      </c>
      <c r="Q354" s="79">
        <v>0.42398366332054138</v>
      </c>
      <c r="R354" s="79">
        <v>0.40652090311050415</v>
      </c>
      <c r="S354" s="79">
        <v>0.39988204836845398</v>
      </c>
      <c r="T354" s="79">
        <v>0.40010946989059448</v>
      </c>
      <c r="U354" s="79">
        <v>0.41106945276260376</v>
      </c>
      <c r="V354" s="79">
        <v>0.41429626941680908</v>
      </c>
      <c r="W354" s="79">
        <v>0.42059379816055298</v>
      </c>
      <c r="X354" s="79">
        <v>0.44227668642997742</v>
      </c>
      <c r="Y354" s="79">
        <v>0.47715076804161072</v>
      </c>
      <c r="Z354" s="79">
        <v>0.53878957033157349</v>
      </c>
      <c r="AA354" s="79">
        <v>0.60803776979446411</v>
      </c>
      <c r="AB354" s="79">
        <v>0.67197257280349731</v>
      </c>
      <c r="AC354" s="79">
        <v>0.69840943813323975</v>
      </c>
      <c r="AD354" s="79">
        <v>0.65969151258468628</v>
      </c>
      <c r="AE354" s="79">
        <v>0.57546526193618774</v>
      </c>
      <c r="AF354" s="79">
        <v>0.47722065448760986</v>
      </c>
      <c r="AG354" s="79">
        <v>-4.0561269968748093E-2</v>
      </c>
      <c r="AH354" s="79">
        <v>-3.3896535634994507E-2</v>
      </c>
      <c r="AI354" s="79">
        <v>-2.8904156759381294E-2</v>
      </c>
      <c r="AJ354" s="79">
        <v>-2.4281362071633339E-2</v>
      </c>
      <c r="AK354" s="79">
        <v>-1.8984157592058182E-2</v>
      </c>
      <c r="AL354" s="79">
        <v>-1.6511010006070137E-2</v>
      </c>
      <c r="AM354" s="79">
        <v>-1.5518533065915108E-2</v>
      </c>
      <c r="AN354" s="79">
        <v>-8.2129025831818581E-3</v>
      </c>
      <c r="AO354" s="79">
        <v>-7.2967531159520149E-3</v>
      </c>
      <c r="AP354" s="79">
        <v>-6.530731450766325E-3</v>
      </c>
      <c r="AQ354" s="79">
        <v>-6.5703769214451313E-3</v>
      </c>
      <c r="AR354" s="79">
        <v>-1.4054040424525738E-2</v>
      </c>
      <c r="AS354" s="79">
        <v>-1.5723774209618568E-2</v>
      </c>
      <c r="AT354" s="79">
        <v>-1.5786664560437202E-2</v>
      </c>
      <c r="AU354" s="79">
        <v>-1.0832205414772034E-2</v>
      </c>
      <c r="AV354" s="79">
        <v>3.078242763876915E-3</v>
      </c>
      <c r="AW354" s="79">
        <v>-6.4358580857515335E-5</v>
      </c>
      <c r="AX354" s="79">
        <v>4.4225584715604782E-3</v>
      </c>
      <c r="AY354" s="79">
        <v>1.2860959395766258E-2</v>
      </c>
      <c r="AZ354" s="79">
        <v>1.8655041232705116E-2</v>
      </c>
      <c r="BA354" s="79">
        <v>-1.4902641996741295E-2</v>
      </c>
      <c r="BB354" s="79">
        <v>-2.8920687735080719E-2</v>
      </c>
      <c r="BC354" s="79">
        <v>-4.0661562234163284E-2</v>
      </c>
      <c r="BD354" s="79">
        <v>-4.7893930226564407E-2</v>
      </c>
      <c r="BE354" s="79">
        <v>-3.4470424056053162E-2</v>
      </c>
      <c r="BF354" s="79">
        <v>-2.817126177251339E-2</v>
      </c>
      <c r="BG354" s="79">
        <v>-2.3777954280376434E-2</v>
      </c>
      <c r="BH354" s="79">
        <v>-1.9379705190658569E-2</v>
      </c>
      <c r="BI354" s="79">
        <v>-1.4510150067508221E-2</v>
      </c>
      <c r="BJ354" s="79">
        <v>-1.1905006133019924E-2</v>
      </c>
      <c r="BK354" s="79">
        <v>-1.1258698999881744E-2</v>
      </c>
      <c r="BL354" s="79">
        <v>-2.8382609598338604E-3</v>
      </c>
      <c r="BM354" s="79">
        <v>-1.5416371170431376E-3</v>
      </c>
      <c r="BN354" s="79">
        <v>-1.0431807022541761E-3</v>
      </c>
      <c r="BO354" s="79">
        <v>-1.0531552834436297E-3</v>
      </c>
      <c r="BP354" s="79">
        <v>-8.0264657735824585E-3</v>
      </c>
      <c r="BQ354" s="79">
        <v>-9.5982421189546585E-3</v>
      </c>
      <c r="BR354" s="79">
        <v>-9.6877450123429298E-3</v>
      </c>
      <c r="BS354" s="79">
        <v>-5.2785910665988922E-3</v>
      </c>
      <c r="BT354" s="79">
        <v>8.603573776781559E-3</v>
      </c>
      <c r="BU354" s="79">
        <v>5.9457267634570599E-3</v>
      </c>
      <c r="BV354" s="79">
        <v>1.0622926987707615E-2</v>
      </c>
      <c r="BW354" s="79">
        <v>1.9676633179187775E-2</v>
      </c>
      <c r="BX354" s="79">
        <v>2.5046192109584808E-2</v>
      </c>
      <c r="BY354" s="79">
        <v>-7.6142377220094204E-3</v>
      </c>
      <c r="BZ354" s="79">
        <v>-2.2397182881832123E-2</v>
      </c>
      <c r="CA354" s="79">
        <v>-3.4375298768281937E-2</v>
      </c>
      <c r="CB354" s="79">
        <v>-4.1227135807275772E-2</v>
      </c>
      <c r="CC354" s="79">
        <v>-3.0251925811171532E-2</v>
      </c>
      <c r="CD354" s="79">
        <v>-2.4205952882766724E-2</v>
      </c>
      <c r="CE354" s="79">
        <v>-2.0227564498782158E-2</v>
      </c>
      <c r="CF354" s="79">
        <v>-1.5984831377863884E-2</v>
      </c>
      <c r="CG354" s="79">
        <v>-1.1411465704441071E-2</v>
      </c>
      <c r="CH354" s="79">
        <v>-8.7149012833833694E-3</v>
      </c>
      <c r="CI354" s="79">
        <v>-8.3083482459187508E-3</v>
      </c>
      <c r="CJ354" s="79">
        <v>8.8419951498508453E-4</v>
      </c>
      <c r="CK354" s="79">
        <v>2.4443385191261768E-3</v>
      </c>
      <c r="CL354" s="79">
        <v>2.7574801351875067E-3</v>
      </c>
      <c r="CM354" s="79">
        <v>2.7680555358529091E-3</v>
      </c>
      <c r="CN354" s="79">
        <v>-3.8517855573445559E-3</v>
      </c>
      <c r="CO354" s="79">
        <v>-5.3557180799543858E-3</v>
      </c>
      <c r="CP354" s="79">
        <v>-5.4636523127555847E-3</v>
      </c>
      <c r="CQ354" s="79">
        <v>-1.4321749331429601E-3</v>
      </c>
      <c r="CR354" s="79">
        <v>1.2430399656295776E-2</v>
      </c>
      <c r="CS354" s="79">
        <v>1.0108293034136295E-2</v>
      </c>
      <c r="CT354" s="79">
        <v>1.4917284250259399E-2</v>
      </c>
      <c r="CU354" s="79">
        <v>2.4397145956754684E-2</v>
      </c>
      <c r="CV354" s="79">
        <v>2.9472684487700462E-2</v>
      </c>
      <c r="CW354" s="79">
        <v>-2.5663117412477732E-3</v>
      </c>
      <c r="CX354" s="79">
        <v>-1.7879022285342216E-2</v>
      </c>
      <c r="CY354" s="79">
        <v>-3.002144955098629E-2</v>
      </c>
      <c r="CZ354" s="79">
        <v>-3.6609739065170288E-2</v>
      </c>
      <c r="DA354" s="79">
        <v>-2.6033427566289902E-2</v>
      </c>
      <c r="DB354" s="79">
        <v>-2.0240643993020058E-2</v>
      </c>
      <c r="DC354" s="79">
        <v>-1.6677172854542732E-2</v>
      </c>
      <c r="DD354" s="79">
        <v>-1.2589956633746624E-2</v>
      </c>
      <c r="DE354" s="79">
        <v>-8.3127804100513458E-3</v>
      </c>
      <c r="DF354" s="79">
        <v>-5.5247959680855274E-3</v>
      </c>
      <c r="DG354" s="79">
        <v>-5.3579988889396191E-3</v>
      </c>
      <c r="DH354" s="79">
        <v>4.6066599898040295E-3</v>
      </c>
      <c r="DI354" s="79">
        <v>6.4303148537874222E-3</v>
      </c>
      <c r="DJ354" s="79">
        <v>6.5581412054598331E-3</v>
      </c>
      <c r="DK354" s="79">
        <v>6.5892664715647697E-3</v>
      </c>
      <c r="DL354" s="79">
        <v>3.228945133741945E-4</v>
      </c>
      <c r="DM354" s="79">
        <v>-1.113194040954113E-3</v>
      </c>
      <c r="DN354" s="79">
        <v>-1.2395598459988832E-3</v>
      </c>
      <c r="DO354" s="79">
        <v>2.4142416659742594E-3</v>
      </c>
      <c r="DP354" s="79">
        <v>1.6257226467132568E-2</v>
      </c>
      <c r="DQ354" s="79">
        <v>1.4270859770476818E-2</v>
      </c>
      <c r="DR354" s="79">
        <v>1.9211642444133759E-2</v>
      </c>
      <c r="DS354" s="79">
        <v>2.9117660596966743E-2</v>
      </c>
      <c r="DT354" s="79">
        <v>3.3899176865816116E-2</v>
      </c>
      <c r="DU354" s="79">
        <v>2.4816147051751614E-3</v>
      </c>
      <c r="DV354" s="79">
        <v>-1.3360859826207161E-2</v>
      </c>
      <c r="DW354" s="79">
        <v>-2.5667600333690643E-2</v>
      </c>
      <c r="DX354" s="79">
        <v>-3.1992338597774506E-2</v>
      </c>
      <c r="DY354" s="79">
        <v>-1.9942579790949821E-2</v>
      </c>
      <c r="DZ354" s="79">
        <v>-1.4515369199216366E-2</v>
      </c>
      <c r="EA354" s="79">
        <v>-1.1550972238183022E-2</v>
      </c>
      <c r="EB354" s="79">
        <v>-7.6882988214492798E-3</v>
      </c>
      <c r="EC354" s="79">
        <v>-3.8387724198400974E-3</v>
      </c>
      <c r="ED354" s="79">
        <v>-9.1879128012806177E-4</v>
      </c>
      <c r="EE354" s="79">
        <v>-1.0981627274304628E-3</v>
      </c>
      <c r="EF354" s="79">
        <v>9.9813016131520271E-3</v>
      </c>
      <c r="EG354" s="79">
        <v>1.2185431085526943E-2</v>
      </c>
      <c r="EH354" s="79">
        <v>1.2045691721141338E-2</v>
      </c>
      <c r="EI354" s="79">
        <v>1.2106488458812237E-2</v>
      </c>
      <c r="EJ354" s="79">
        <v>6.3504693098366261E-3</v>
      </c>
      <c r="EK354" s="79">
        <v>5.012336652725935E-3</v>
      </c>
      <c r="EL354" s="79">
        <v>4.8593590036034584E-3</v>
      </c>
      <c r="EM354" s="79">
        <v>7.9678567126393318E-3</v>
      </c>
      <c r="EN354" s="79">
        <v>2.1782558411359787E-2</v>
      </c>
      <c r="EO354" s="79">
        <v>2.0280946046113968E-2</v>
      </c>
      <c r="EP354" s="79">
        <v>2.541201189160347E-2</v>
      </c>
      <c r="EQ354" s="79">
        <v>3.593333438038826E-2</v>
      </c>
      <c r="ER354" s="79">
        <v>4.0290333330631256E-2</v>
      </c>
      <c r="ES354" s="79">
        <v>9.7700189799070358E-3</v>
      </c>
      <c r="ET354" s="79">
        <v>-6.8373531103134155E-3</v>
      </c>
      <c r="EU354" s="79">
        <v>-1.9381331279873848E-2</v>
      </c>
      <c r="EV354" s="79">
        <v>-2.532554604113102E-2</v>
      </c>
      <c r="EW354" s="79">
        <v>65.408645629882813</v>
      </c>
      <c r="EX354" s="79">
        <v>64.864433288574219</v>
      </c>
      <c r="EY354" s="79">
        <v>63.911319732666016</v>
      </c>
      <c r="EZ354" s="79">
        <v>63.023616790771484</v>
      </c>
      <c r="FA354" s="79">
        <v>62.269973754882813</v>
      </c>
      <c r="FB354" s="79">
        <v>61.615768432617188</v>
      </c>
      <c r="FC354" s="79">
        <v>61.029926300048828</v>
      </c>
      <c r="FD354" s="79">
        <v>60.700668334960938</v>
      </c>
      <c r="FE354" s="79">
        <v>62.106155395507813</v>
      </c>
      <c r="FF354" s="79">
        <v>65.909934997558594</v>
      </c>
      <c r="FG354" s="79">
        <v>69.441360473632813</v>
      </c>
      <c r="FH354" s="79">
        <v>73.029792785644531</v>
      </c>
      <c r="FI354" s="79">
        <v>76.099441528320313</v>
      </c>
      <c r="FJ354" s="79">
        <v>78.726188659667969</v>
      </c>
      <c r="FK354" s="79">
        <v>80.816963195800781</v>
      </c>
      <c r="FL354" s="79">
        <v>82.147392272949219</v>
      </c>
      <c r="FM354" s="79">
        <v>82.5772705078125</v>
      </c>
      <c r="FN354" s="79">
        <v>81.721107482910156</v>
      </c>
      <c r="FO354" s="79">
        <v>79.436790466308594</v>
      </c>
      <c r="FP354" s="79">
        <v>75.748809814453125</v>
      </c>
      <c r="FQ354" s="79">
        <v>72.028205871582031</v>
      </c>
      <c r="FR354" s="79">
        <v>69.780021667480469</v>
      </c>
      <c r="FS354" s="79">
        <v>68.273941040039063</v>
      </c>
      <c r="FT354" s="79">
        <v>66.870368957519531</v>
      </c>
      <c r="FU354" s="79">
        <v>4.4095874764025211E-3</v>
      </c>
      <c r="FV354" s="79">
        <v>6.9772899150848389E-3</v>
      </c>
      <c r="FW354" s="79">
        <v>4.1348892264068127E-3</v>
      </c>
      <c r="FX354" s="79">
        <v>3855.300048828125</v>
      </c>
      <c r="FY354" s="79">
        <v>1</v>
      </c>
      <c r="FZ354" s="52"/>
      <c r="GA354" s="34"/>
    </row>
    <row r="355" spans="1:183" x14ac:dyDescent="0.25">
      <c r="A355" t="s">
        <v>186</v>
      </c>
      <c r="B355" t="s">
        <v>236</v>
      </c>
      <c r="C355" t="s">
        <v>194</v>
      </c>
      <c r="D355" t="s">
        <v>202</v>
      </c>
      <c r="E355" t="s">
        <v>210</v>
      </c>
      <c r="F355" t="s">
        <v>1</v>
      </c>
      <c r="G355" t="s">
        <v>200</v>
      </c>
      <c r="H355" s="79">
        <v>3690</v>
      </c>
      <c r="I355" s="79">
        <v>0.49239727854728699</v>
      </c>
      <c r="J355" s="79">
        <v>0.43001708388328552</v>
      </c>
      <c r="K355" s="79">
        <v>0.39051935076713562</v>
      </c>
      <c r="L355" s="79">
        <v>0.37345480918884277</v>
      </c>
      <c r="M355" s="79">
        <v>0.37805980443954468</v>
      </c>
      <c r="N355" s="79">
        <v>0.39941763877868652</v>
      </c>
      <c r="O355" s="79">
        <v>0.44900998473167419</v>
      </c>
      <c r="P355" s="79">
        <v>0.52689212560653687</v>
      </c>
      <c r="Q355" s="79">
        <v>0.48958492279052734</v>
      </c>
      <c r="R355" s="79">
        <v>0.48756209015846252</v>
      </c>
      <c r="S355" s="79">
        <v>0.48637145757675171</v>
      </c>
      <c r="T355" s="79">
        <v>0.50842523574829102</v>
      </c>
      <c r="U355" s="79">
        <v>0.53173935413360596</v>
      </c>
      <c r="V355" s="79">
        <v>0.56154608726501465</v>
      </c>
      <c r="W355" s="79">
        <v>0.60298633575439453</v>
      </c>
      <c r="X355" s="79">
        <v>0.64128851890563965</v>
      </c>
      <c r="Y355" s="79">
        <v>0.69954115152359009</v>
      </c>
      <c r="Z355" s="79">
        <v>0.74830782413482666</v>
      </c>
      <c r="AA355" s="79">
        <v>0.7959710955619812</v>
      </c>
      <c r="AB355" s="79">
        <v>0.8357892632484436</v>
      </c>
      <c r="AC355" s="79">
        <v>0.82965666055679321</v>
      </c>
      <c r="AD355" s="79">
        <v>0.78965431451797485</v>
      </c>
      <c r="AE355" s="79">
        <v>0.68209242820739746</v>
      </c>
      <c r="AF355" s="79">
        <v>0.57867014408111572</v>
      </c>
      <c r="AG355" s="79">
        <v>-8.2992278039455414E-2</v>
      </c>
      <c r="AH355" s="79">
        <v>-9.2438004910945892E-2</v>
      </c>
      <c r="AI355" s="79">
        <v>-8.6082711815834045E-2</v>
      </c>
      <c r="AJ355" s="79">
        <v>-6.5575957298278809E-2</v>
      </c>
      <c r="AK355" s="79">
        <v>-4.9770615994930267E-2</v>
      </c>
      <c r="AL355" s="79">
        <v>-5.1890477538108826E-2</v>
      </c>
      <c r="AM355" s="79">
        <v>-5.9882033616304398E-2</v>
      </c>
      <c r="AN355" s="79">
        <v>-3.784073144197464E-2</v>
      </c>
      <c r="AO355" s="79">
        <v>-7.8949525952339172E-2</v>
      </c>
      <c r="AP355" s="79">
        <v>-7.5835332274436951E-2</v>
      </c>
      <c r="AQ355" s="79">
        <v>-7.547672837972641E-2</v>
      </c>
      <c r="AR355" s="79">
        <v>-7.3491007089614868E-2</v>
      </c>
      <c r="AS355" s="79">
        <v>-8.1624738872051239E-2</v>
      </c>
      <c r="AT355" s="79">
        <v>-7.1562916040420532E-2</v>
      </c>
      <c r="AU355" s="79">
        <v>-5.3279194980859756E-2</v>
      </c>
      <c r="AV355" s="79">
        <v>-3.7493109703063965E-2</v>
      </c>
      <c r="AW355" s="79">
        <v>-2.7799749746918678E-2</v>
      </c>
      <c r="AX355" s="79">
        <v>-3.9661422371864319E-2</v>
      </c>
      <c r="AY355" s="79">
        <v>-4.6365369111299515E-2</v>
      </c>
      <c r="AZ355" s="79">
        <v>-3.1474638730287552E-2</v>
      </c>
      <c r="BA355" s="79">
        <v>-5.8239556849002838E-2</v>
      </c>
      <c r="BB355" s="79">
        <v>-6.9879308342933655E-2</v>
      </c>
      <c r="BC355" s="79">
        <v>-9.0299591422080994E-2</v>
      </c>
      <c r="BD355" s="79">
        <v>-7.6574839651584625E-2</v>
      </c>
      <c r="BE355" s="79">
        <v>-6.7041508853435516E-2</v>
      </c>
      <c r="BF355" s="79">
        <v>-7.6382607221603394E-2</v>
      </c>
      <c r="BG355" s="79">
        <v>-7.0970349013805389E-2</v>
      </c>
      <c r="BH355" s="79">
        <v>-5.153987929224968E-2</v>
      </c>
      <c r="BI355" s="79">
        <v>-3.5720299929380417E-2</v>
      </c>
      <c r="BJ355" s="79">
        <v>-3.7468362599611282E-2</v>
      </c>
      <c r="BK355" s="79">
        <v>-4.5038249343633652E-2</v>
      </c>
      <c r="BL355" s="79">
        <v>-2.3104360327124596E-2</v>
      </c>
      <c r="BM355" s="79">
        <v>-6.0326032340526581E-2</v>
      </c>
      <c r="BN355" s="79">
        <v>-5.6110929697751999E-2</v>
      </c>
      <c r="BO355" s="79">
        <v>-5.6312799453735352E-2</v>
      </c>
      <c r="BP355" s="79">
        <v>-5.4086636751890182E-2</v>
      </c>
      <c r="BQ355" s="79">
        <v>-6.1935149133205414E-2</v>
      </c>
      <c r="BR355" s="79">
        <v>-5.126296728849411E-2</v>
      </c>
      <c r="BS355" s="79">
        <v>-3.223896399140358E-2</v>
      </c>
      <c r="BT355" s="79">
        <v>-1.6104117035865784E-2</v>
      </c>
      <c r="BU355" s="79">
        <v>-5.9428843669593334E-3</v>
      </c>
      <c r="BV355" s="79">
        <v>-1.7700795084238052E-2</v>
      </c>
      <c r="BW355" s="79">
        <v>-2.485981211066246E-2</v>
      </c>
      <c r="BX355" s="79">
        <v>-1.1346138082444668E-2</v>
      </c>
      <c r="BY355" s="79">
        <v>-4.1841905564069748E-2</v>
      </c>
      <c r="BZ355" s="79">
        <v>-5.32958023250103E-2</v>
      </c>
      <c r="CA355" s="79">
        <v>-7.0893317461013794E-2</v>
      </c>
      <c r="CB355" s="79">
        <v>-6.0304928570985794E-2</v>
      </c>
      <c r="CC355" s="79">
        <v>-5.5994048714637756E-2</v>
      </c>
      <c r="CD355" s="79">
        <v>-6.5262690186500549E-2</v>
      </c>
      <c r="CE355" s="79">
        <v>-6.0503564774990082E-2</v>
      </c>
      <c r="CF355" s="79">
        <v>-4.1818529367446899E-2</v>
      </c>
      <c r="CG355" s="79">
        <v>-2.5989092886447906E-2</v>
      </c>
      <c r="CH355" s="79">
        <v>-2.747965045273304E-2</v>
      </c>
      <c r="CI355" s="79">
        <v>-3.4757494926452637E-2</v>
      </c>
      <c r="CJ355" s="79">
        <v>-1.2897993437945843E-2</v>
      </c>
      <c r="CK355" s="79">
        <v>-4.74274642765522E-2</v>
      </c>
      <c r="CL355" s="79">
        <v>-4.2449861764907837E-2</v>
      </c>
      <c r="CM355" s="79">
        <v>-4.3039914220571518E-2</v>
      </c>
      <c r="CN355" s="79">
        <v>-4.06472347676754E-2</v>
      </c>
      <c r="CO355" s="79">
        <v>-4.8298195004463196E-2</v>
      </c>
      <c r="CP355" s="79">
        <v>-3.7203285843133926E-2</v>
      </c>
      <c r="CQ355" s="79">
        <v>-1.7666561529040337E-2</v>
      </c>
      <c r="CR355" s="79">
        <v>-1.2901639565825462E-3</v>
      </c>
      <c r="CS355" s="79">
        <v>9.1951144859194756E-3</v>
      </c>
      <c r="CT355" s="79">
        <v>-2.4909295607358217E-3</v>
      </c>
      <c r="CU355" s="79">
        <v>-9.9651245400309563E-3</v>
      </c>
      <c r="CV355" s="79">
        <v>2.5948015972971916E-3</v>
      </c>
      <c r="CW355" s="79">
        <v>-3.0484942719340324E-2</v>
      </c>
      <c r="CX355" s="79">
        <v>-4.1810117661952972E-2</v>
      </c>
      <c r="CY355" s="79">
        <v>-5.7452589273452759E-2</v>
      </c>
      <c r="CZ355" s="79">
        <v>-4.903644323348999E-2</v>
      </c>
      <c r="DA355" s="79">
        <v>-4.4946592301130295E-2</v>
      </c>
      <c r="DB355" s="79">
        <v>-5.4142773151397705E-2</v>
      </c>
      <c r="DC355" s="79">
        <v>-5.0036780536174774E-2</v>
      </c>
      <c r="DD355" s="79">
        <v>-3.2097183167934418E-2</v>
      </c>
      <c r="DE355" s="79">
        <v>-1.6257887706160545E-2</v>
      </c>
      <c r="DF355" s="79">
        <v>-1.7490938305854797E-2</v>
      </c>
      <c r="DG355" s="79">
        <v>-2.4476733058691025E-2</v>
      </c>
      <c r="DH355" s="79">
        <v>-2.6916274800896645E-3</v>
      </c>
      <c r="DI355" s="79">
        <v>-3.4528892487287521E-2</v>
      </c>
      <c r="DJ355" s="79">
        <v>-2.8788793832063675E-2</v>
      </c>
      <c r="DK355" s="79">
        <v>-2.9767034575343132E-2</v>
      </c>
      <c r="DL355" s="79">
        <v>-2.7207829058170319E-2</v>
      </c>
      <c r="DM355" s="79">
        <v>-3.4661244601011276E-2</v>
      </c>
      <c r="DN355" s="79">
        <v>-2.3143602535128593E-2</v>
      </c>
      <c r="DO355" s="79">
        <v>-3.0941618606448174E-3</v>
      </c>
      <c r="DP355" s="79">
        <v>1.3523789122700691E-2</v>
      </c>
      <c r="DQ355" s="79">
        <v>2.4333111941814423E-2</v>
      </c>
      <c r="DR355" s="79">
        <v>1.2718936428427696E-2</v>
      </c>
      <c r="DS355" s="79">
        <v>4.9295620992779732E-3</v>
      </c>
      <c r="DT355" s="79">
        <v>1.6535742208361626E-2</v>
      </c>
      <c r="DU355" s="79">
        <v>-1.9127976149320602E-2</v>
      </c>
      <c r="DV355" s="79">
        <v>-3.0324434861540794E-2</v>
      </c>
      <c r="DW355" s="79">
        <v>-4.4011857360601425E-2</v>
      </c>
      <c r="DX355" s="79">
        <v>-3.7767954170703888E-2</v>
      </c>
      <c r="DY355" s="79">
        <v>-2.8995813801884651E-2</v>
      </c>
      <c r="DZ355" s="79">
        <v>-3.8087375462055206E-2</v>
      </c>
      <c r="EA355" s="79">
        <v>-3.4924406558275223E-2</v>
      </c>
      <c r="EB355" s="79">
        <v>-1.8061103299260139E-2</v>
      </c>
      <c r="EC355" s="79">
        <v>-2.2075693123042583E-3</v>
      </c>
      <c r="ED355" s="79">
        <v>-3.0688222032040358E-3</v>
      </c>
      <c r="EE355" s="79">
        <v>-9.6329506486654282E-3</v>
      </c>
      <c r="EF355" s="79">
        <v>1.2044744566082954E-2</v>
      </c>
      <c r="EG355" s="79">
        <v>-1.5905404463410378E-2</v>
      </c>
      <c r="EH355" s="79">
        <v>-9.0643847361207008E-3</v>
      </c>
      <c r="EI355" s="79">
        <v>-1.0603100992739201E-2</v>
      </c>
      <c r="EJ355" s="79">
        <v>-7.8034619800746441E-3</v>
      </c>
      <c r="EK355" s="79">
        <v>-1.4971650205552578E-2</v>
      </c>
      <c r="EL355" s="79">
        <v>-2.8436556458473206E-3</v>
      </c>
      <c r="EM355" s="79">
        <v>1.7946070060133934E-2</v>
      </c>
      <c r="EN355" s="79">
        <v>3.4912783652544022E-2</v>
      </c>
      <c r="EO355" s="79">
        <v>4.6189974993467331E-2</v>
      </c>
      <c r="EP355" s="79">
        <v>3.4679565578699112E-2</v>
      </c>
      <c r="EQ355" s="79">
        <v>2.6435121893882751E-2</v>
      </c>
      <c r="ER355" s="79">
        <v>3.6664240062236786E-2</v>
      </c>
      <c r="ES355" s="79">
        <v>-2.7303243987262249E-3</v>
      </c>
      <c r="ET355" s="79">
        <v>-1.3740928843617439E-2</v>
      </c>
      <c r="EU355" s="79">
        <v>-2.4605579674243927E-2</v>
      </c>
      <c r="EV355" s="79">
        <v>-2.1498048678040504E-2</v>
      </c>
      <c r="EW355" s="79">
        <v>66.908370971679688</v>
      </c>
      <c r="EX355" s="79">
        <v>66.095970153808594</v>
      </c>
      <c r="EY355" s="79">
        <v>65.017433166503906</v>
      </c>
      <c r="EZ355" s="79">
        <v>63.989898681640625</v>
      </c>
      <c r="FA355" s="79">
        <v>63.108043670654297</v>
      </c>
      <c r="FB355" s="79">
        <v>62.272102355957031</v>
      </c>
      <c r="FC355" s="79">
        <v>61.587196350097656</v>
      </c>
      <c r="FD355" s="79">
        <v>61.105487823486328</v>
      </c>
      <c r="FE355" s="79">
        <v>62.601383209228516</v>
      </c>
      <c r="FF355" s="79">
        <v>66.418617248535156</v>
      </c>
      <c r="FG355" s="79">
        <v>70.33770751953125</v>
      </c>
      <c r="FH355" s="79">
        <v>74.044197082519531</v>
      </c>
      <c r="FI355" s="79">
        <v>77.653266906738281</v>
      </c>
      <c r="FJ355" s="79">
        <v>80.465545654296875</v>
      </c>
      <c r="FK355" s="79">
        <v>82.750534057617188</v>
      </c>
      <c r="FL355" s="79">
        <v>84.3243408203125</v>
      </c>
      <c r="FM355" s="79">
        <v>84.799148559570313</v>
      </c>
      <c r="FN355" s="79">
        <v>84.210128784179688</v>
      </c>
      <c r="FO355" s="79">
        <v>82.335975646972656</v>
      </c>
      <c r="FP355" s="79">
        <v>78.960517883300781</v>
      </c>
      <c r="FQ355" s="79">
        <v>75.1632080078125</v>
      </c>
      <c r="FR355" s="79">
        <v>72.797386169433594</v>
      </c>
      <c r="FS355" s="79">
        <v>70.775810241699219</v>
      </c>
      <c r="FT355" s="79">
        <v>68.689422607421875</v>
      </c>
      <c r="FU355" s="79">
        <v>2.020765095949173E-2</v>
      </c>
      <c r="FV355" s="79">
        <v>2.6632817462086678E-2</v>
      </c>
      <c r="FW355" s="79">
        <v>1.9197568297386169E-2</v>
      </c>
      <c r="FX355" s="79">
        <v>993.29998779296875</v>
      </c>
      <c r="FY355" s="79">
        <v>1</v>
      </c>
      <c r="FZ355" s="52"/>
      <c r="GA355" s="34"/>
    </row>
    <row r="356" spans="1:183" x14ac:dyDescent="0.25">
      <c r="A356" t="s">
        <v>186</v>
      </c>
      <c r="B356" t="s">
        <v>236</v>
      </c>
      <c r="C356" t="s">
        <v>194</v>
      </c>
      <c r="D356" t="s">
        <v>202</v>
      </c>
      <c r="E356" t="s">
        <v>210</v>
      </c>
      <c r="F356" t="s">
        <v>1</v>
      </c>
      <c r="G356" t="s">
        <v>1</v>
      </c>
      <c r="H356" s="79">
        <v>28308</v>
      </c>
      <c r="I356" s="79">
        <v>0.41369432210922241</v>
      </c>
      <c r="J356" s="79">
        <v>0.36244931817054749</v>
      </c>
      <c r="K356" s="79">
        <v>0.33080711960792542</v>
      </c>
      <c r="L356" s="79">
        <v>0.31653788685798645</v>
      </c>
      <c r="M356" s="79">
        <v>0.31563824415206909</v>
      </c>
      <c r="N356" s="79">
        <v>0.34097293019294739</v>
      </c>
      <c r="O356" s="79">
        <v>0.40242546796798706</v>
      </c>
      <c r="P356" s="79">
        <v>0.46402651071548462</v>
      </c>
      <c r="Q356" s="79">
        <v>0.43253493309020996</v>
      </c>
      <c r="R356" s="79">
        <v>0.41708475351333618</v>
      </c>
      <c r="S356" s="79">
        <v>0.41115608811378479</v>
      </c>
      <c r="T356" s="79">
        <v>0.4142286479473114</v>
      </c>
      <c r="U356" s="79">
        <v>0.42679902911186218</v>
      </c>
      <c r="V356" s="79">
        <v>0.43349054455757141</v>
      </c>
      <c r="W356" s="79">
        <v>0.44436901807785034</v>
      </c>
      <c r="X356" s="79">
        <v>0.46821823716163635</v>
      </c>
      <c r="Y356" s="79">
        <v>0.50613975524902344</v>
      </c>
      <c r="Z356" s="79">
        <v>0.56610065698623657</v>
      </c>
      <c r="AA356" s="79">
        <v>0.63253515958786011</v>
      </c>
      <c r="AB356" s="79">
        <v>0.69332641363143921</v>
      </c>
      <c r="AC356" s="79">
        <v>0.71551775932312012</v>
      </c>
      <c r="AD356" s="79">
        <v>0.67663246393203735</v>
      </c>
      <c r="AE356" s="79">
        <v>0.58936434984207153</v>
      </c>
      <c r="AF356" s="79">
        <v>0.49044477939605713</v>
      </c>
      <c r="AG356" s="79">
        <v>-4.3238945305347443E-2</v>
      </c>
      <c r="AH356" s="79">
        <v>-3.8699399679899216E-2</v>
      </c>
      <c r="AI356" s="79">
        <v>-3.3727057278156281E-2</v>
      </c>
      <c r="AJ356" s="79">
        <v>-2.7203891426324844E-2</v>
      </c>
      <c r="AK356" s="79">
        <v>-2.0590396597981453E-2</v>
      </c>
      <c r="AL356" s="79">
        <v>-1.8650364130735397E-2</v>
      </c>
      <c r="AM356" s="79">
        <v>-1.8830137327313423E-2</v>
      </c>
      <c r="AN356" s="79">
        <v>-9.4656664878129959E-3</v>
      </c>
      <c r="AO356" s="79">
        <v>-1.3471787795424461E-2</v>
      </c>
      <c r="AP356" s="79">
        <v>-1.2310580350458622E-2</v>
      </c>
      <c r="AQ356" s="79">
        <v>-1.2359011918306351E-2</v>
      </c>
      <c r="AR356" s="79">
        <v>-1.8499437719583511E-2</v>
      </c>
      <c r="AS356" s="79">
        <v>-2.0961858332157135E-2</v>
      </c>
      <c r="AT356" s="79">
        <v>-1.9633594900369644E-2</v>
      </c>
      <c r="AU356" s="79">
        <v>-1.2949198484420776E-2</v>
      </c>
      <c r="AV356" s="79">
        <v>1.2388571631163359E-3</v>
      </c>
      <c r="AW356" s="79">
        <v>-8.6348969489336014E-5</v>
      </c>
      <c r="AX356" s="79">
        <v>2.3149719927459955E-3</v>
      </c>
      <c r="AY356" s="79">
        <v>8.8200764730572701E-3</v>
      </c>
      <c r="AZ356" s="79">
        <v>1.5566003508865833E-2</v>
      </c>
      <c r="BA356" s="79">
        <v>-1.7527423799037933E-2</v>
      </c>
      <c r="BB356" s="79">
        <v>-3.1274318695068359E-2</v>
      </c>
      <c r="BC356" s="79">
        <v>-4.3792910873889923E-2</v>
      </c>
      <c r="BD356" s="79">
        <v>-4.8678800463676453E-2</v>
      </c>
      <c r="BE356" s="79">
        <v>-3.7548583000898361E-2</v>
      </c>
      <c r="BF356" s="79">
        <v>-3.3298451453447342E-2</v>
      </c>
      <c r="BG356" s="79">
        <v>-2.8853219002485275E-2</v>
      </c>
      <c r="BH356" s="79">
        <v>-2.2565107792615891E-2</v>
      </c>
      <c r="BI356" s="79">
        <v>-1.6290076076984406E-2</v>
      </c>
      <c r="BJ356" s="79">
        <v>-1.422553975135088E-2</v>
      </c>
      <c r="BK356" s="79">
        <v>-1.4650703407824039E-2</v>
      </c>
      <c r="BL356" s="79">
        <v>-4.4122887775301933E-3</v>
      </c>
      <c r="BM356" s="79">
        <v>-7.9091843217611313E-3</v>
      </c>
      <c r="BN356" s="79">
        <v>-6.8897982127964497E-3</v>
      </c>
      <c r="BO356" s="79">
        <v>-6.9496240466833115E-3</v>
      </c>
      <c r="BP356" s="79">
        <v>-1.2679210864007473E-2</v>
      </c>
      <c r="BQ356" s="79">
        <v>-1.504874974489212E-2</v>
      </c>
      <c r="BR356" s="79">
        <v>-1.3706240803003311E-2</v>
      </c>
      <c r="BS356" s="79">
        <v>-7.3951054364442825E-3</v>
      </c>
      <c r="BT356" s="79">
        <v>6.7942505702376366E-3</v>
      </c>
      <c r="BU356" s="79">
        <v>5.8664013631641865E-3</v>
      </c>
      <c r="BV356" s="79">
        <v>8.4198638796806335E-3</v>
      </c>
      <c r="BW356" s="79">
        <v>1.5376797877252102E-2</v>
      </c>
      <c r="BX356" s="79">
        <v>2.171223983168602E-2</v>
      </c>
      <c r="BY356" s="79">
        <v>-1.0838371701538563E-2</v>
      </c>
      <c r="BZ356" s="79">
        <v>-2.5203272700309753E-2</v>
      </c>
      <c r="CA356" s="79">
        <v>-3.7769168615341187E-2</v>
      </c>
      <c r="CB356" s="79">
        <v>-4.2505320161581039E-2</v>
      </c>
      <c r="CC356" s="79">
        <v>-3.3607460558414459E-2</v>
      </c>
      <c r="CD356" s="79">
        <v>-2.9557773843407631E-2</v>
      </c>
      <c r="CE356" s="79">
        <v>-2.5477614253759384E-2</v>
      </c>
      <c r="CF356" s="79">
        <v>-1.9352301955223083E-2</v>
      </c>
      <c r="CG356" s="79">
        <v>-1.3311685994267464E-2</v>
      </c>
      <c r="CH356" s="79">
        <v>-1.116092037409544E-2</v>
      </c>
      <c r="CI356" s="79">
        <v>-1.1756042018532753E-2</v>
      </c>
      <c r="CJ356" s="79">
        <v>-9.1233482817187905E-4</v>
      </c>
      <c r="CK356" s="79">
        <v>-4.0565426461398602E-3</v>
      </c>
      <c r="CL356" s="79">
        <v>-3.1353801023215055E-3</v>
      </c>
      <c r="CM356" s="79">
        <v>-3.2030981965363026E-3</v>
      </c>
      <c r="CN356" s="79">
        <v>-8.6481403559446335E-3</v>
      </c>
      <c r="CO356" s="79">
        <v>-1.0953349061310291E-2</v>
      </c>
      <c r="CP356" s="79">
        <v>-9.6009727567434311E-3</v>
      </c>
      <c r="CQ356" s="79">
        <v>-3.5483574029058218E-3</v>
      </c>
      <c r="CR356" s="79">
        <v>1.0641898959875107E-2</v>
      </c>
      <c r="CS356" s="79">
        <v>9.9892588332295418E-3</v>
      </c>
      <c r="CT356" s="79">
        <v>1.2648092582821846E-2</v>
      </c>
      <c r="CU356" s="79">
        <v>1.9917961210012436E-2</v>
      </c>
      <c r="CV356" s="79">
        <v>2.5969104841351509E-2</v>
      </c>
      <c r="CW356" s="79">
        <v>-6.2055559828877449E-3</v>
      </c>
      <c r="CX356" s="79">
        <v>-2.0998485386371613E-2</v>
      </c>
      <c r="CY356" s="79">
        <v>-3.3597148954868317E-2</v>
      </c>
      <c r="CZ356" s="79">
        <v>-3.8229584693908691E-2</v>
      </c>
      <c r="DA356" s="79">
        <v>-2.966633252799511E-2</v>
      </c>
      <c r="DB356" s="79">
        <v>-2.581709623336792E-2</v>
      </c>
      <c r="DC356" s="79">
        <v>-2.2102009505033493E-2</v>
      </c>
      <c r="DD356" s="79">
        <v>-1.6139492392539978E-2</v>
      </c>
      <c r="DE356" s="79">
        <v>-1.0333295911550522E-2</v>
      </c>
      <c r="DF356" s="79">
        <v>-8.0963000655174255E-3</v>
      </c>
      <c r="DG356" s="79">
        <v>-8.8613806292414665E-3</v>
      </c>
      <c r="DH356" s="79">
        <v>2.5876190047711134E-3</v>
      </c>
      <c r="DI356" s="79">
        <v>-2.0390062127262354E-4</v>
      </c>
      <c r="DJ356" s="79">
        <v>6.1903713503852487E-4</v>
      </c>
      <c r="DK356" s="79">
        <v>5.4342742078006268E-4</v>
      </c>
      <c r="DL356" s="79">
        <v>-4.6170689165592194E-3</v>
      </c>
      <c r="DM356" s="79">
        <v>-6.8579493090510368E-3</v>
      </c>
      <c r="DN356" s="79">
        <v>-5.4957051761448383E-3</v>
      </c>
      <c r="DO356" s="79">
        <v>2.9839045600965619E-4</v>
      </c>
      <c r="DP356" s="79">
        <v>1.4489547349512577E-2</v>
      </c>
      <c r="DQ356" s="79">
        <v>1.411211583763361E-2</v>
      </c>
      <c r="DR356" s="79">
        <v>1.6876321285963058E-2</v>
      </c>
      <c r="DS356" s="79">
        <v>2.4459127336740494E-2</v>
      </c>
      <c r="DT356" s="79">
        <v>3.0225967988371849E-2</v>
      </c>
      <c r="DU356" s="79">
        <v>-1.5727400314062834E-3</v>
      </c>
      <c r="DV356" s="79">
        <v>-1.6793696209788322E-2</v>
      </c>
      <c r="DW356" s="79">
        <v>-2.9425123706459999E-2</v>
      </c>
      <c r="DX356" s="79">
        <v>-3.3953845500946045E-2</v>
      </c>
      <c r="DY356" s="79">
        <v>-2.3975973948836327E-2</v>
      </c>
      <c r="DZ356" s="79">
        <v>-2.0416149869561195E-2</v>
      </c>
      <c r="EA356" s="79">
        <v>-1.7228173092007637E-2</v>
      </c>
      <c r="EB356" s="79">
        <v>-1.1500709690153599E-2</v>
      </c>
      <c r="EC356" s="79">
        <v>-6.0329753905534744E-3</v>
      </c>
      <c r="ED356" s="79">
        <v>-3.6714761517941952E-3</v>
      </c>
      <c r="EE356" s="79">
        <v>-4.6819490380585194E-3</v>
      </c>
      <c r="EF356" s="79">
        <v>7.6409969478845596E-3</v>
      </c>
      <c r="EG356" s="79">
        <v>5.3587025031447411E-3</v>
      </c>
      <c r="EH356" s="79">
        <v>6.0398192144930363E-3</v>
      </c>
      <c r="EI356" s="79">
        <v>5.9528155252337456E-3</v>
      </c>
      <c r="EJ356" s="79">
        <v>1.2031571241095662E-3</v>
      </c>
      <c r="EK356" s="79">
        <v>-9.4484176952391863E-4</v>
      </c>
      <c r="EL356" s="79">
        <v>4.3164964881725609E-4</v>
      </c>
      <c r="EM356" s="79">
        <v>5.8524832129478455E-3</v>
      </c>
      <c r="EN356" s="79">
        <v>2.0044939592480659E-2</v>
      </c>
      <c r="EO356" s="79">
        <v>2.0064866170287132E-2</v>
      </c>
      <c r="EP356" s="79">
        <v>2.298121340572834E-2</v>
      </c>
      <c r="EQ356" s="79">
        <v>3.1015846878290176E-2</v>
      </c>
      <c r="ER356" s="79">
        <v>3.6372203379869461E-2</v>
      </c>
      <c r="ES356" s="79">
        <v>5.1163104362785816E-3</v>
      </c>
      <c r="ET356" s="79">
        <v>-1.0722649283707142E-2</v>
      </c>
      <c r="EU356" s="79">
        <v>-2.3401383310556412E-2</v>
      </c>
      <c r="EV356" s="79">
        <v>-2.7780363336205482E-2</v>
      </c>
      <c r="EW356" s="79">
        <v>65.648323059082031</v>
      </c>
      <c r="EX356" s="79">
        <v>65.0672607421875</v>
      </c>
      <c r="EY356" s="79">
        <v>64.093841552734375</v>
      </c>
      <c r="EZ356" s="79">
        <v>63.179344177246094</v>
      </c>
      <c r="FA356" s="79">
        <v>62.404155731201172</v>
      </c>
      <c r="FB356" s="79">
        <v>61.719486236572266</v>
      </c>
      <c r="FC356" s="79">
        <v>61.114768981933594</v>
      </c>
      <c r="FD356" s="79">
        <v>60.761936187744141</v>
      </c>
      <c r="FE356" s="79">
        <v>62.185558319091797</v>
      </c>
      <c r="FF356" s="79">
        <v>65.993568420410156</v>
      </c>
      <c r="FG356" s="79">
        <v>69.590644836425781</v>
      </c>
      <c r="FH356" s="79">
        <v>73.20147705078125</v>
      </c>
      <c r="FI356" s="79">
        <v>76.367820739746094</v>
      </c>
      <c r="FJ356" s="79">
        <v>79.032569885253906</v>
      </c>
      <c r="FK356" s="79">
        <v>81.166206359863281</v>
      </c>
      <c r="FL356" s="79">
        <v>82.545890808105469</v>
      </c>
      <c r="FM356" s="79">
        <v>82.980255126953125</v>
      </c>
      <c r="FN356" s="79">
        <v>82.161247253417969</v>
      </c>
      <c r="FO356" s="79">
        <v>79.9339599609375</v>
      </c>
      <c r="FP356" s="79">
        <v>76.271499633789063</v>
      </c>
      <c r="FQ356" s="79">
        <v>72.515235900878906</v>
      </c>
      <c r="FR356" s="79">
        <v>70.248794555664063</v>
      </c>
      <c r="FS356" s="79">
        <v>68.661102294921875</v>
      </c>
      <c r="FT356" s="79">
        <v>67.151908874511719</v>
      </c>
      <c r="FU356" s="79">
        <v>4.6523241326212883E-3</v>
      </c>
      <c r="FV356" s="79">
        <v>6.9907298311591148E-3</v>
      </c>
      <c r="FW356" s="79">
        <v>4.3809455819427967E-3</v>
      </c>
      <c r="FX356" s="79">
        <v>4848.60009765625</v>
      </c>
      <c r="FY356" s="79">
        <v>1</v>
      </c>
      <c r="FZ356" s="52"/>
      <c r="GA356" s="34"/>
    </row>
    <row r="357" spans="1:183" x14ac:dyDescent="0.25">
      <c r="A357" t="s">
        <v>186</v>
      </c>
      <c r="B357" t="s">
        <v>236</v>
      </c>
      <c r="C357" t="s">
        <v>194</v>
      </c>
      <c r="D357" t="s">
        <v>202</v>
      </c>
      <c r="E357" t="s">
        <v>210</v>
      </c>
      <c r="F357" t="s">
        <v>178</v>
      </c>
      <c r="G357" t="s">
        <v>1</v>
      </c>
      <c r="H357" s="79">
        <v>20671</v>
      </c>
      <c r="I357" s="79">
        <v>0.36389166116714478</v>
      </c>
      <c r="J357" s="79">
        <v>0.31739628314971924</v>
      </c>
      <c r="K357" s="79">
        <v>0.28970059752464294</v>
      </c>
      <c r="L357" s="79">
        <v>0.27550405263900757</v>
      </c>
      <c r="M357" s="79">
        <v>0.27273905277252197</v>
      </c>
      <c r="N357" s="79">
        <v>0.29118016362190247</v>
      </c>
      <c r="O357" s="79">
        <v>0.34582847356796265</v>
      </c>
      <c r="P357" s="79">
        <v>0.40227192640304565</v>
      </c>
      <c r="Q357" s="79">
        <v>0.37463599443435669</v>
      </c>
      <c r="R357" s="79">
        <v>0.35861089825630188</v>
      </c>
      <c r="S357" s="79">
        <v>0.3489777147769928</v>
      </c>
      <c r="T357" s="79">
        <v>0.3532925546169281</v>
      </c>
      <c r="U357" s="79">
        <v>0.36338135600090027</v>
      </c>
      <c r="V357" s="79">
        <v>0.36461448669433594</v>
      </c>
      <c r="W357" s="79">
        <v>0.36377838253974915</v>
      </c>
      <c r="X357" s="79">
        <v>0.37994223833084106</v>
      </c>
      <c r="Y357" s="79">
        <v>0.40514412522315979</v>
      </c>
      <c r="Z357" s="79">
        <v>0.45967185497283936</v>
      </c>
      <c r="AA357" s="79">
        <v>0.52835744619369507</v>
      </c>
      <c r="AB357" s="79">
        <v>0.5975911021232605</v>
      </c>
      <c r="AC357" s="79">
        <v>0.62506455183029175</v>
      </c>
      <c r="AD357" s="79">
        <v>0.59508466720581055</v>
      </c>
      <c r="AE357" s="79">
        <v>0.52428179979324341</v>
      </c>
      <c r="AF357" s="79">
        <v>0.43449872732162476</v>
      </c>
      <c r="AG357" s="79">
        <v>-4.7928657382726669E-2</v>
      </c>
      <c r="AH357" s="79">
        <v>-4.308241605758667E-2</v>
      </c>
      <c r="AI357" s="79">
        <v>-3.7305347621440887E-2</v>
      </c>
      <c r="AJ357" s="79">
        <v>-2.9492061585187912E-2</v>
      </c>
      <c r="AK357" s="79">
        <v>-1.952904649078846E-2</v>
      </c>
      <c r="AL357" s="79">
        <v>-1.0617451742291451E-2</v>
      </c>
      <c r="AM357" s="79">
        <v>-7.8742373734712601E-3</v>
      </c>
      <c r="AN357" s="79">
        <v>-1.152714341878891E-2</v>
      </c>
      <c r="AO357" s="79">
        <v>-1.0238192975521088E-2</v>
      </c>
      <c r="AP357" s="79">
        <v>-6.6118426620960236E-3</v>
      </c>
      <c r="AQ357" s="79">
        <v>-7.4352431111037731E-3</v>
      </c>
      <c r="AR357" s="79">
        <v>-7.2874957695603371E-3</v>
      </c>
      <c r="AS357" s="79">
        <v>-5.9515363536775112E-3</v>
      </c>
      <c r="AT357" s="79">
        <v>-4.0432722307741642E-3</v>
      </c>
      <c r="AU357" s="79">
        <v>-5.7125501334667206E-3</v>
      </c>
      <c r="AV357" s="79">
        <v>7.7491672709584236E-4</v>
      </c>
      <c r="AW357" s="79">
        <v>-2.3232442326843739E-3</v>
      </c>
      <c r="AX357" s="79">
        <v>1.1554565280675888E-3</v>
      </c>
      <c r="AY357" s="79">
        <v>4.9734655767679214E-3</v>
      </c>
      <c r="AZ357" s="79">
        <v>1.1393116787075996E-2</v>
      </c>
      <c r="BA357" s="79">
        <v>-1.7854858189821243E-2</v>
      </c>
      <c r="BB357" s="79">
        <v>-4.0351692587137222E-2</v>
      </c>
      <c r="BC357" s="79">
        <v>-5.0254613161087036E-2</v>
      </c>
      <c r="BD357" s="79">
        <v>-5.3902976214885712E-2</v>
      </c>
      <c r="BE357" s="79">
        <v>-4.2857818305492401E-2</v>
      </c>
      <c r="BF357" s="79">
        <v>-3.8355227559804916E-2</v>
      </c>
      <c r="BG357" s="79">
        <v>-3.3141538500785828E-2</v>
      </c>
      <c r="BH357" s="79">
        <v>-2.5989960879087448E-2</v>
      </c>
      <c r="BI357" s="79">
        <v>-1.6466233879327774E-2</v>
      </c>
      <c r="BJ357" s="79">
        <v>-7.5884009711444378E-3</v>
      </c>
      <c r="BK357" s="79">
        <v>-4.5868856832385063E-3</v>
      </c>
      <c r="BL357" s="79">
        <v>-8.0275284126400948E-3</v>
      </c>
      <c r="BM357" s="79">
        <v>-6.7573236301541328E-3</v>
      </c>
      <c r="BN357" s="79">
        <v>-3.2795278821140528E-3</v>
      </c>
      <c r="BO357" s="79">
        <v>-4.1139135137200356E-3</v>
      </c>
      <c r="BP357" s="79">
        <v>-3.9755147881805897E-3</v>
      </c>
      <c r="BQ357" s="79">
        <v>-2.684801584109664E-3</v>
      </c>
      <c r="BR357" s="79">
        <v>-7.8055995982140303E-4</v>
      </c>
      <c r="BS357" s="79">
        <v>-2.3718732409179211E-3</v>
      </c>
      <c r="BT357" s="79">
        <v>4.3147038668394089E-3</v>
      </c>
      <c r="BU357" s="79">
        <v>1.6008347738534212E-3</v>
      </c>
      <c r="BV357" s="79">
        <v>5.3829727694392204E-3</v>
      </c>
      <c r="BW357" s="79">
        <v>9.4068916514515877E-3</v>
      </c>
      <c r="BX357" s="79">
        <v>1.5796199440956116E-2</v>
      </c>
      <c r="BY357" s="79">
        <v>-1.3090859167277813E-2</v>
      </c>
      <c r="BZ357" s="79">
        <v>-3.5255856812000275E-2</v>
      </c>
      <c r="CA357" s="79">
        <v>-4.4804416596889496E-2</v>
      </c>
      <c r="CB357" s="79">
        <v>-4.8604898154735565E-2</v>
      </c>
      <c r="CC357" s="79">
        <v>-3.9345774799585342E-2</v>
      </c>
      <c r="CD357" s="79">
        <v>-3.5081196576356888E-2</v>
      </c>
      <c r="CE357" s="79">
        <v>-3.0257696285843849E-2</v>
      </c>
      <c r="CF357" s="79">
        <v>-2.3564416915178299E-2</v>
      </c>
      <c r="CG357" s="79">
        <v>-1.4344939030706882E-2</v>
      </c>
      <c r="CH357" s="79">
        <v>-5.490488838404417E-3</v>
      </c>
      <c r="CI357" s="79">
        <v>-2.3100748658180237E-3</v>
      </c>
      <c r="CJ357" s="79">
        <v>-5.6037059985101223E-3</v>
      </c>
      <c r="CK357" s="79">
        <v>-4.3464843183755875E-3</v>
      </c>
      <c r="CL357" s="79">
        <v>-9.7157660638913512E-4</v>
      </c>
      <c r="CM357" s="79">
        <v>-1.8135708523914218E-3</v>
      </c>
      <c r="CN357" s="79">
        <v>-1.6816463321447372E-3</v>
      </c>
      <c r="CO357" s="79">
        <v>-4.2227050289511681E-4</v>
      </c>
      <c r="CP357" s="79">
        <v>1.4791848370805383E-3</v>
      </c>
      <c r="CQ357" s="79">
        <v>-5.8130441175308079E-5</v>
      </c>
      <c r="CR357" s="79">
        <v>6.7663500085473061E-3</v>
      </c>
      <c r="CS357" s="79">
        <v>4.3186401017010212E-3</v>
      </c>
      <c r="CT357" s="79">
        <v>8.3109373226761818E-3</v>
      </c>
      <c r="CU357" s="79">
        <v>1.2477468699216843E-2</v>
      </c>
      <c r="CV357" s="79">
        <v>1.8845757469534874E-2</v>
      </c>
      <c r="CW357" s="79">
        <v>-9.7913285717368126E-3</v>
      </c>
      <c r="CX357" s="79">
        <v>-3.1726501882076263E-2</v>
      </c>
      <c r="CY357" s="79">
        <v>-4.102962464094162E-2</v>
      </c>
      <c r="CZ357" s="79">
        <v>-4.4935461133718491E-2</v>
      </c>
      <c r="DA357" s="79">
        <v>-3.5833727568387985E-2</v>
      </c>
      <c r="DB357" s="79">
        <v>-3.1807161867618561E-2</v>
      </c>
      <c r="DC357" s="79">
        <v>-2.7373852208256721E-2</v>
      </c>
      <c r="DD357" s="79">
        <v>-2.1138874813914299E-2</v>
      </c>
      <c r="DE357" s="79">
        <v>-1.2223643250763416E-2</v>
      </c>
      <c r="DF357" s="79">
        <v>-3.3925771713256836E-3</v>
      </c>
      <c r="DG357" s="79">
        <v>-3.3264441299252212E-5</v>
      </c>
      <c r="DH357" s="79">
        <v>-3.1798838172107935E-3</v>
      </c>
      <c r="DI357" s="79">
        <v>-1.9356452394276857E-3</v>
      </c>
      <c r="DJ357" s="79">
        <v>1.3363745529204607E-3</v>
      </c>
      <c r="DK357" s="79">
        <v>4.8677186714485288E-4</v>
      </c>
      <c r="DL357" s="79">
        <v>6.1222189106047153E-4</v>
      </c>
      <c r="DM357" s="79">
        <v>1.8402604619041085E-3</v>
      </c>
      <c r="DN357" s="79">
        <v>3.7389295175671577E-3</v>
      </c>
      <c r="DO357" s="79">
        <v>2.2556122858077288E-3</v>
      </c>
      <c r="DP357" s="79">
        <v>9.2179952189326286E-3</v>
      </c>
      <c r="DQ357" s="79">
        <v>7.0364447310566902E-3</v>
      </c>
      <c r="DR357" s="79">
        <v>1.1238901875913143E-2</v>
      </c>
      <c r="DS357" s="79">
        <v>1.5548046678304672E-2</v>
      </c>
      <c r="DT357" s="79">
        <v>2.1895319223403931E-2</v>
      </c>
      <c r="DU357" s="79">
        <v>-6.4917979761958122E-3</v>
      </c>
      <c r="DV357" s="79">
        <v>-2.8197141364216805E-2</v>
      </c>
      <c r="DW357" s="79">
        <v>-3.7254836410284042E-2</v>
      </c>
      <c r="DX357" s="79">
        <v>-4.1266031563282013E-2</v>
      </c>
      <c r="DY357" s="79">
        <v>-3.0762886628508568E-2</v>
      </c>
      <c r="DZ357" s="79">
        <v>-2.7079977095127106E-2</v>
      </c>
      <c r="EA357" s="79">
        <v>-2.3210041224956512E-2</v>
      </c>
      <c r="EB357" s="79">
        <v>-1.7636772245168686E-2</v>
      </c>
      <c r="EC357" s="79">
        <v>-9.1608297079801559E-3</v>
      </c>
      <c r="ED357" s="79">
        <v>-3.6352608003653586E-4</v>
      </c>
      <c r="EE357" s="79">
        <v>3.2540881074965E-3</v>
      </c>
      <c r="EF357" s="79">
        <v>3.1973066506907344E-4</v>
      </c>
      <c r="EG357" s="79">
        <v>1.5452237566933036E-3</v>
      </c>
      <c r="EH357" s="79">
        <v>4.6686897985637188E-3</v>
      </c>
      <c r="EI357" s="79">
        <v>3.8081014063209295E-3</v>
      </c>
      <c r="EJ357" s="79">
        <v>3.9242031052708626E-3</v>
      </c>
      <c r="EK357" s="79">
        <v>5.1069953478872776E-3</v>
      </c>
      <c r="EL357" s="79">
        <v>7.0016416721045971E-3</v>
      </c>
      <c r="EM357" s="79">
        <v>5.5962889455258846E-3</v>
      </c>
      <c r="EN357" s="79">
        <v>1.2757782824337482E-2</v>
      </c>
      <c r="EO357" s="79">
        <v>1.0960523970425129E-2</v>
      </c>
      <c r="EP357" s="79">
        <v>1.54664171859622E-2</v>
      </c>
      <c r="EQ357" s="79">
        <v>1.9981471821665764E-2</v>
      </c>
      <c r="ER357" s="79">
        <v>2.6298400014638901E-2</v>
      </c>
      <c r="ES357" s="79">
        <v>-1.7278001178056002E-3</v>
      </c>
      <c r="ET357" s="79">
        <v>-2.3101305589079857E-2</v>
      </c>
      <c r="EU357" s="79">
        <v>-3.1804636120796204E-2</v>
      </c>
      <c r="EV357" s="79">
        <v>-3.5967953503131866E-2</v>
      </c>
      <c r="EW357" s="79">
        <v>64.997016906738281</v>
      </c>
      <c r="EX357" s="79">
        <v>64.470039367675781</v>
      </c>
      <c r="EY357" s="79">
        <v>63.652610778808594</v>
      </c>
      <c r="EZ357" s="79">
        <v>62.834362030029297</v>
      </c>
      <c r="FA357" s="79">
        <v>62.237380981445313</v>
      </c>
      <c r="FB357" s="79">
        <v>61.743396759033203</v>
      </c>
      <c r="FC357" s="79">
        <v>61.271049499511719</v>
      </c>
      <c r="FD357" s="79">
        <v>61.049549102783203</v>
      </c>
      <c r="FE357" s="79">
        <v>62.295330047607422</v>
      </c>
      <c r="FF357" s="79">
        <v>65.829719543457031</v>
      </c>
      <c r="FG357" s="79">
        <v>68.889419555664063</v>
      </c>
      <c r="FH357" s="79">
        <v>72.082008361816406</v>
      </c>
      <c r="FI357" s="79">
        <v>74.911369323730469</v>
      </c>
      <c r="FJ357" s="79">
        <v>77.403396606445313</v>
      </c>
      <c r="FK357" s="79">
        <v>79.307029724121094</v>
      </c>
      <c r="FL357" s="79">
        <v>80.556343078613281</v>
      </c>
      <c r="FM357" s="79">
        <v>80.694175720214844</v>
      </c>
      <c r="FN357" s="79">
        <v>79.729560852050781</v>
      </c>
      <c r="FO357" s="79">
        <v>77.483970642089844</v>
      </c>
      <c r="FP357" s="79">
        <v>74.0340576171875</v>
      </c>
      <c r="FQ357" s="79">
        <v>70.598808288574219</v>
      </c>
      <c r="FR357" s="79">
        <v>68.714767456054688</v>
      </c>
      <c r="FS357" s="79">
        <v>67.487197875976563</v>
      </c>
      <c r="FT357" s="79">
        <v>66.268516540527344</v>
      </c>
      <c r="FU357" s="79">
        <v>3.3252881839871407E-3</v>
      </c>
      <c r="FV357" s="79">
        <v>4.6518896706402302E-3</v>
      </c>
      <c r="FW357" s="79">
        <v>3.3737330231815577E-3</v>
      </c>
      <c r="FX357" s="79">
        <v>3873.39990234375</v>
      </c>
      <c r="FY357" s="79">
        <v>1</v>
      </c>
      <c r="FZ357" s="52"/>
      <c r="GA357" s="34"/>
    </row>
    <row r="358" spans="1:183" x14ac:dyDescent="0.25">
      <c r="A358" t="s">
        <v>186</v>
      </c>
      <c r="B358" t="s">
        <v>236</v>
      </c>
      <c r="C358" t="s">
        <v>194</v>
      </c>
      <c r="D358" t="s">
        <v>202</v>
      </c>
      <c r="E358" t="s">
        <v>210</v>
      </c>
      <c r="F358" t="s">
        <v>179</v>
      </c>
      <c r="G358" t="s">
        <v>1</v>
      </c>
      <c r="H358" s="79">
        <v>928</v>
      </c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  <c r="AH358" s="79"/>
      <c r="AI358" s="79"/>
      <c r="AJ358" s="79"/>
      <c r="AK358" s="79"/>
      <c r="AL358" s="79"/>
      <c r="AM358" s="79"/>
      <c r="AN358" s="79"/>
      <c r="AO358" s="79"/>
      <c r="AP358" s="79"/>
      <c r="AQ358" s="79"/>
      <c r="AR358" s="79"/>
      <c r="AS358" s="79"/>
      <c r="AT358" s="79"/>
      <c r="AU358" s="79"/>
      <c r="AV358" s="79"/>
      <c r="AW358" s="79"/>
      <c r="AX358" s="79"/>
      <c r="AY358" s="79"/>
      <c r="AZ358" s="79"/>
      <c r="BA358" s="79"/>
      <c r="BB358" s="79"/>
      <c r="BC358" s="79"/>
      <c r="BD358" s="79"/>
      <c r="BE358" s="79"/>
      <c r="BF358" s="79"/>
      <c r="BG358" s="79"/>
      <c r="BH358" s="79"/>
      <c r="BI358" s="79"/>
      <c r="BJ358" s="79"/>
      <c r="BK358" s="79"/>
      <c r="BL358" s="79"/>
      <c r="BM358" s="79"/>
      <c r="BN358" s="79"/>
      <c r="BO358" s="79"/>
      <c r="BP358" s="79"/>
      <c r="BQ358" s="79"/>
      <c r="BR358" s="79"/>
      <c r="BS358" s="79"/>
      <c r="BT358" s="79"/>
      <c r="BU358" s="79"/>
      <c r="BV358" s="79"/>
      <c r="BW358" s="79"/>
      <c r="BX358" s="79"/>
      <c r="BY358" s="79"/>
      <c r="BZ358" s="79"/>
      <c r="CA358" s="79"/>
      <c r="CB358" s="79"/>
      <c r="CC358" s="79"/>
      <c r="CD358" s="79"/>
      <c r="CE358" s="79"/>
      <c r="CF358" s="79"/>
      <c r="CG358" s="79"/>
      <c r="CH358" s="79"/>
      <c r="CI358" s="79"/>
      <c r="CJ358" s="79"/>
      <c r="CK358" s="79"/>
      <c r="CL358" s="79"/>
      <c r="CM358" s="79"/>
      <c r="CN358" s="79"/>
      <c r="CO358" s="79"/>
      <c r="CP358" s="79"/>
      <c r="CQ358" s="79"/>
      <c r="CR358" s="79"/>
      <c r="CS358" s="79"/>
      <c r="CT358" s="79"/>
      <c r="CU358" s="79"/>
      <c r="CV358" s="79"/>
      <c r="CW358" s="79"/>
      <c r="CX358" s="79"/>
      <c r="CY358" s="79"/>
      <c r="CZ358" s="79"/>
      <c r="DA358" s="79"/>
      <c r="DB358" s="79"/>
      <c r="DC358" s="79"/>
      <c r="DD358" s="79"/>
      <c r="DE358" s="79"/>
      <c r="DF358" s="79"/>
      <c r="DG358" s="79"/>
      <c r="DH358" s="79"/>
      <c r="DI358" s="79"/>
      <c r="DJ358" s="79"/>
      <c r="DK358" s="79"/>
      <c r="DL358" s="79"/>
      <c r="DM358" s="79"/>
      <c r="DN358" s="79"/>
      <c r="DO358" s="79"/>
      <c r="DP358" s="79"/>
      <c r="DQ358" s="79"/>
      <c r="DR358" s="79"/>
      <c r="DS358" s="79"/>
      <c r="DT358" s="79"/>
      <c r="DU358" s="79"/>
      <c r="DV358" s="79"/>
      <c r="DW358" s="79"/>
      <c r="DX358" s="79"/>
      <c r="DY358" s="79"/>
      <c r="DZ358" s="79"/>
      <c r="EA358" s="79"/>
      <c r="EB358" s="79"/>
      <c r="EC358" s="79"/>
      <c r="ED358" s="79"/>
      <c r="EE358" s="79"/>
      <c r="EF358" s="79"/>
      <c r="EG358" s="79"/>
      <c r="EH358" s="79"/>
      <c r="EI358" s="79"/>
      <c r="EJ358" s="79"/>
      <c r="EK358" s="79"/>
      <c r="EL358" s="79"/>
      <c r="EM358" s="79"/>
      <c r="EN358" s="79"/>
      <c r="EO358" s="79"/>
      <c r="EP358" s="79"/>
      <c r="EQ358" s="79"/>
      <c r="ER358" s="79"/>
      <c r="ES358" s="79"/>
      <c r="ET358" s="79"/>
      <c r="EU358" s="79"/>
      <c r="EV358" s="79"/>
      <c r="EW358" s="79"/>
      <c r="EX358" s="79"/>
      <c r="EY358" s="79"/>
      <c r="EZ358" s="79"/>
      <c r="FA358" s="79"/>
      <c r="FB358" s="79"/>
      <c r="FC358" s="79"/>
      <c r="FD358" s="79"/>
      <c r="FE358" s="79"/>
      <c r="FF358" s="79"/>
      <c r="FG358" s="79"/>
      <c r="FH358" s="79"/>
      <c r="FI358" s="79"/>
      <c r="FJ358" s="79"/>
      <c r="FK358" s="79"/>
      <c r="FL358" s="79"/>
      <c r="FM358" s="79"/>
      <c r="FN358" s="79"/>
      <c r="FO358" s="79"/>
      <c r="FP358" s="79"/>
      <c r="FQ358" s="79"/>
      <c r="FR358" s="79"/>
      <c r="FS358" s="79"/>
      <c r="FT358" s="79"/>
      <c r="FU358" s="79"/>
      <c r="FV358" s="79"/>
      <c r="FW358" s="79"/>
      <c r="FX358" s="79">
        <v>74.199996948242188</v>
      </c>
      <c r="FY358" s="79">
        <v>0</v>
      </c>
      <c r="FZ358" s="52"/>
      <c r="GA358" s="34"/>
    </row>
    <row r="359" spans="1:183" x14ac:dyDescent="0.25">
      <c r="A359" t="s">
        <v>186</v>
      </c>
      <c r="B359" t="s">
        <v>236</v>
      </c>
      <c r="C359" t="s">
        <v>194</v>
      </c>
      <c r="D359" t="s">
        <v>202</v>
      </c>
      <c r="E359" t="s">
        <v>210</v>
      </c>
      <c r="F359" t="s">
        <v>180</v>
      </c>
      <c r="G359" t="s">
        <v>1</v>
      </c>
      <c r="H359" s="79">
        <v>487</v>
      </c>
      <c r="I359" s="79">
        <v>0.41277670860290527</v>
      </c>
      <c r="J359" s="79">
        <v>0.36360451579093933</v>
      </c>
      <c r="K359" s="79">
        <v>0.3390539288520813</v>
      </c>
      <c r="L359" s="79">
        <v>0.32857364416122437</v>
      </c>
      <c r="M359" s="79">
        <v>0.31065592169761658</v>
      </c>
      <c r="N359" s="79">
        <v>0.37225174903869629</v>
      </c>
      <c r="O359" s="79">
        <v>0.42527332901954651</v>
      </c>
      <c r="P359" s="79">
        <v>0.52112197875976563</v>
      </c>
      <c r="Q359" s="79">
        <v>0.48279869556427002</v>
      </c>
      <c r="R359" s="79">
        <v>0.49448710680007935</v>
      </c>
      <c r="S359" s="79">
        <v>0.4971635639667511</v>
      </c>
      <c r="T359" s="79">
        <v>0.48551651835441589</v>
      </c>
      <c r="U359" s="79">
        <v>0.47053685784339905</v>
      </c>
      <c r="V359" s="79">
        <v>0.4476722776889801</v>
      </c>
      <c r="W359" s="79">
        <v>0.47583472728729248</v>
      </c>
      <c r="X359" s="79">
        <v>0.46417629718780518</v>
      </c>
      <c r="Y359" s="79">
        <v>0.54218792915344238</v>
      </c>
      <c r="Z359" s="79">
        <v>0.5735967755317688</v>
      </c>
      <c r="AA359" s="79">
        <v>0.60134321451187134</v>
      </c>
      <c r="AB359" s="79">
        <v>0.70641213655471802</v>
      </c>
      <c r="AC359" s="79">
        <v>0.69707560539245605</v>
      </c>
      <c r="AD359" s="79">
        <v>0.64479470252990723</v>
      </c>
      <c r="AE359" s="79">
        <v>0.567466139793396</v>
      </c>
      <c r="AF359" s="79">
        <v>0.48664304614067078</v>
      </c>
      <c r="AG359" s="79">
        <v>-1.6442757099866867E-2</v>
      </c>
      <c r="AH359" s="79">
        <v>-1.7957046627998352E-2</v>
      </c>
      <c r="AI359" s="79">
        <v>-2.4985658004879951E-2</v>
      </c>
      <c r="AJ359" s="79">
        <v>-2.8262700885534286E-2</v>
      </c>
      <c r="AK359" s="79">
        <v>-4.5398447662591934E-2</v>
      </c>
      <c r="AL359" s="79">
        <v>-3.2971452921628952E-2</v>
      </c>
      <c r="AM359" s="79">
        <v>-4.0789857506752014E-2</v>
      </c>
      <c r="AN359" s="79">
        <v>-5.2711211144924164E-2</v>
      </c>
      <c r="AO359" s="79">
        <v>-4.4293157756328583E-2</v>
      </c>
      <c r="AP359" s="79">
        <v>-2.4834280833601952E-2</v>
      </c>
      <c r="AQ359" s="79">
        <v>-3.8177061825990677E-2</v>
      </c>
      <c r="AR359" s="79">
        <v>-1.3765119947493076E-3</v>
      </c>
      <c r="AS359" s="79">
        <v>-1.2355752289295197E-2</v>
      </c>
      <c r="AT359" s="79">
        <v>-3.835412859916687E-2</v>
      </c>
      <c r="AU359" s="79">
        <v>1.3798752799630165E-2</v>
      </c>
      <c r="AV359" s="79">
        <v>1.1677442118525505E-2</v>
      </c>
      <c r="AW359" s="79">
        <v>5.7505056262016296E-2</v>
      </c>
      <c r="AX359" s="79">
        <v>2.2829385474324226E-2</v>
      </c>
      <c r="AY359" s="79">
        <v>-5.9530879370868206E-3</v>
      </c>
      <c r="AZ359" s="79">
        <v>9.4919810071587563E-3</v>
      </c>
      <c r="BA359" s="79">
        <v>-0.1044812798500061</v>
      </c>
      <c r="BB359" s="79">
        <v>-4.0344364941120148E-2</v>
      </c>
      <c r="BC359" s="79">
        <v>-2.4823330342769623E-2</v>
      </c>
      <c r="BD359" s="79">
        <v>-2.89023257791996E-2</v>
      </c>
      <c r="BE359" s="79">
        <v>1.4237551018595695E-2</v>
      </c>
      <c r="BF359" s="79">
        <v>1.1697295121848583E-2</v>
      </c>
      <c r="BG359" s="79">
        <v>5.3444942459464073E-3</v>
      </c>
      <c r="BH359" s="79">
        <v>2.3457771167159081E-3</v>
      </c>
      <c r="BI359" s="79">
        <v>-1.5609828755259514E-2</v>
      </c>
      <c r="BJ359" s="79">
        <v>3.4820165019482374E-3</v>
      </c>
      <c r="BK359" s="79">
        <v>-6.0664266347885132E-3</v>
      </c>
      <c r="BL359" s="79">
        <v>-1.5690833330154419E-2</v>
      </c>
      <c r="BM359" s="79">
        <v>-1.0694372467696667E-2</v>
      </c>
      <c r="BN359" s="79">
        <v>9.4961188733577728E-3</v>
      </c>
      <c r="BO359" s="79">
        <v>-4.4363946653902531E-3</v>
      </c>
      <c r="BP359" s="79">
        <v>3.0858350917696953E-2</v>
      </c>
      <c r="BQ359" s="79">
        <v>1.7991935834288597E-2</v>
      </c>
      <c r="BR359" s="79">
        <v>-8.3525730296969414E-3</v>
      </c>
      <c r="BS359" s="79">
        <v>4.5172188431024551E-2</v>
      </c>
      <c r="BT359" s="79">
        <v>4.2045455425977707E-2</v>
      </c>
      <c r="BU359" s="79">
        <v>9.2306427657604218E-2</v>
      </c>
      <c r="BV359" s="79">
        <v>5.5297411978244781E-2</v>
      </c>
      <c r="BW359" s="79">
        <v>2.8289476409554482E-2</v>
      </c>
      <c r="BX359" s="79">
        <v>6.0307949781417847E-2</v>
      </c>
      <c r="BY359" s="79">
        <v>-5.42607381939888E-2</v>
      </c>
      <c r="BZ359" s="79">
        <v>2.167642378481105E-4</v>
      </c>
      <c r="CA359" s="79">
        <v>9.6700489521026611E-3</v>
      </c>
      <c r="CB359" s="79">
        <v>3.7314235232770443E-3</v>
      </c>
      <c r="CC359" s="79">
        <v>3.548663854598999E-2</v>
      </c>
      <c r="CD359" s="79">
        <v>3.2235801219940186E-2</v>
      </c>
      <c r="CE359" s="79">
        <v>2.6351064443588257E-2</v>
      </c>
      <c r="CF359" s="79">
        <v>2.3545116186141968E-2</v>
      </c>
      <c r="CG359" s="79">
        <v>5.0216768868267536E-3</v>
      </c>
      <c r="CH359" s="79">
        <v>2.8729580342769623E-2</v>
      </c>
      <c r="CI359" s="79">
        <v>1.7982916906476021E-2</v>
      </c>
      <c r="CJ359" s="79">
        <v>9.9493684247136116E-3</v>
      </c>
      <c r="CK359" s="79">
        <v>1.2576044537127018E-2</v>
      </c>
      <c r="CL359" s="79">
        <v>3.3273249864578247E-2</v>
      </c>
      <c r="CM359" s="79">
        <v>1.8932288512587547E-2</v>
      </c>
      <c r="CN359" s="79">
        <v>5.3184118121862411E-2</v>
      </c>
      <c r="CO359" s="79">
        <v>3.9010651409626007E-2</v>
      </c>
      <c r="CP359" s="79">
        <v>1.2426415458321571E-2</v>
      </c>
      <c r="CQ359" s="79">
        <v>6.6901333630084991E-2</v>
      </c>
      <c r="CR359" s="79">
        <v>6.3078247010707855E-2</v>
      </c>
      <c r="CS359" s="79">
        <v>0.11640976369380951</v>
      </c>
      <c r="CT359" s="79">
        <v>7.7784672379493713E-2</v>
      </c>
      <c r="CU359" s="79">
        <v>5.2005771547555923E-2</v>
      </c>
      <c r="CV359" s="79">
        <v>9.5502935349941254E-2</v>
      </c>
      <c r="CW359" s="79">
        <v>-1.9478144124150276E-2</v>
      </c>
      <c r="CX359" s="79">
        <v>2.8309280052781105E-2</v>
      </c>
      <c r="CY359" s="79">
        <v>3.3560056239366531E-2</v>
      </c>
      <c r="CZ359" s="79">
        <v>2.6333458721637726E-2</v>
      </c>
      <c r="DA359" s="79">
        <v>5.6735724210739136E-2</v>
      </c>
      <c r="DB359" s="79">
        <v>5.2774310111999512E-2</v>
      </c>
      <c r="DC359" s="79">
        <v>4.7357633709907532E-2</v>
      </c>
      <c r="DD359" s="79">
        <v>4.4744454324245453E-2</v>
      </c>
      <c r="DE359" s="79">
        <v>2.5653181597590446E-2</v>
      </c>
      <c r="DF359" s="79">
        <v>5.397714301943779E-2</v>
      </c>
      <c r="DG359" s="79">
        <v>4.2032256722450256E-2</v>
      </c>
      <c r="DH359" s="79">
        <v>3.5589568316936493E-2</v>
      </c>
      <c r="DI359" s="79">
        <v>3.5846460610628128E-2</v>
      </c>
      <c r="DJ359" s="79">
        <v>5.7050380855798721E-2</v>
      </c>
      <c r="DK359" s="79">
        <v>4.230097308754921E-2</v>
      </c>
      <c r="DL359" s="79">
        <v>7.5509883463382721E-2</v>
      </c>
      <c r="DM359" s="79">
        <v>6.0029368847608566E-2</v>
      </c>
      <c r="DN359" s="79">
        <v>3.3205404877662659E-2</v>
      </c>
      <c r="DO359" s="79">
        <v>8.8630475103855133E-2</v>
      </c>
      <c r="DP359" s="79">
        <v>8.4111042320728302E-2</v>
      </c>
      <c r="DQ359" s="79">
        <v>0.1405130922794342</v>
      </c>
      <c r="DR359" s="79">
        <v>0.10027193278074265</v>
      </c>
      <c r="DS359" s="79">
        <v>7.5722061097621918E-2</v>
      </c>
      <c r="DT359" s="79">
        <v>0.13069790601730347</v>
      </c>
      <c r="DU359" s="79">
        <v>1.5304450877010822E-2</v>
      </c>
      <c r="DV359" s="79">
        <v>5.6401796638965607E-2</v>
      </c>
      <c r="DW359" s="79">
        <v>5.74500672519207E-2</v>
      </c>
      <c r="DX359" s="79">
        <v>4.8935491591691971E-2</v>
      </c>
      <c r="DY359" s="79">
        <v>8.7416030466556549E-2</v>
      </c>
      <c r="DZ359" s="79">
        <v>8.2428649067878723E-2</v>
      </c>
      <c r="EA359" s="79">
        <v>7.7687785029411316E-2</v>
      </c>
      <c r="EB359" s="79">
        <v>7.5352929532527924E-2</v>
      </c>
      <c r="EC359" s="79">
        <v>5.5441800504922867E-2</v>
      </c>
      <c r="ED359" s="79">
        <v>9.0430624783039093E-2</v>
      </c>
      <c r="EE359" s="79">
        <v>7.6755695044994354E-2</v>
      </c>
      <c r="EF359" s="79">
        <v>7.2609946131706238E-2</v>
      </c>
      <c r="EG359" s="79">
        <v>6.9445244967937469E-2</v>
      </c>
      <c r="EH359" s="79">
        <v>9.1380782425403595E-2</v>
      </c>
      <c r="EI359" s="79">
        <v>7.6041638851165771E-2</v>
      </c>
      <c r="EJ359" s="79">
        <v>0.10774475336074829</v>
      </c>
      <c r="EK359" s="79">
        <v>9.0377055108547211E-2</v>
      </c>
      <c r="EL359" s="79">
        <v>6.3206963241100311E-2</v>
      </c>
      <c r="EM359" s="79">
        <v>0.12000391632318497</v>
      </c>
      <c r="EN359" s="79">
        <v>0.11447905749082565</v>
      </c>
      <c r="EO359" s="79">
        <v>0.17531447112560272</v>
      </c>
      <c r="EP359" s="79">
        <v>0.13273994624614716</v>
      </c>
      <c r="EQ359" s="79">
        <v>0.10996463149785995</v>
      </c>
      <c r="ER359" s="79">
        <v>0.18151389062404633</v>
      </c>
      <c r="ES359" s="79">
        <v>6.552499532699585E-2</v>
      </c>
      <c r="ET359" s="79">
        <v>9.6962928771972656E-2</v>
      </c>
      <c r="EU359" s="79">
        <v>9.1943442821502686E-2</v>
      </c>
      <c r="EV359" s="79">
        <v>8.156924694776535E-2</v>
      </c>
      <c r="EW359" s="79">
        <v>58.018100738525391</v>
      </c>
      <c r="EX359" s="79">
        <v>58.000225067138672</v>
      </c>
      <c r="EY359" s="79">
        <v>57.63623046875</v>
      </c>
      <c r="EZ359" s="79">
        <v>57.145149230957031</v>
      </c>
      <c r="FA359" s="79">
        <v>56.698848724365234</v>
      </c>
      <c r="FB359" s="79">
        <v>56.869766235351563</v>
      </c>
      <c r="FC359" s="79">
        <v>56.75103759765625</v>
      </c>
      <c r="FD359" s="79">
        <v>56.298347473144531</v>
      </c>
      <c r="FE359" s="79">
        <v>56.818798065185547</v>
      </c>
      <c r="FF359" s="79">
        <v>59.046283721923828</v>
      </c>
      <c r="FG359" s="79">
        <v>61.821693420410156</v>
      </c>
      <c r="FH359" s="79">
        <v>64.963333129882813</v>
      </c>
      <c r="FI359" s="79">
        <v>66.683113098144531</v>
      </c>
      <c r="FJ359" s="79">
        <v>68.057289123535156</v>
      </c>
      <c r="FK359" s="79">
        <v>68.673301696777344</v>
      </c>
      <c r="FL359" s="79">
        <v>68.318191528320313</v>
      </c>
      <c r="FM359" s="79">
        <v>68.530250549316406</v>
      </c>
      <c r="FN359" s="79">
        <v>67.794120788574219</v>
      </c>
      <c r="FO359" s="79">
        <v>65.880233764648438</v>
      </c>
      <c r="FP359" s="79">
        <v>63.409950256347656</v>
      </c>
      <c r="FQ359" s="79">
        <v>61.378738403320313</v>
      </c>
      <c r="FR359" s="79">
        <v>60.241096496582031</v>
      </c>
      <c r="FS359" s="79">
        <v>59.350742340087891</v>
      </c>
      <c r="FT359" s="79">
        <v>58.644390106201172</v>
      </c>
      <c r="FU359" s="79">
        <v>3.6753397434949875E-2</v>
      </c>
      <c r="FV359" s="79">
        <v>4.0303885936737061E-2</v>
      </c>
      <c r="FW359" s="79">
        <v>3.7129566073417664E-2</v>
      </c>
      <c r="FX359" s="79">
        <v>111.59999847412109</v>
      </c>
      <c r="FY359" s="79">
        <v>1</v>
      </c>
      <c r="FZ359" s="52"/>
      <c r="GA359" s="34"/>
    </row>
    <row r="360" spans="1:183" x14ac:dyDescent="0.25">
      <c r="A360" t="s">
        <v>186</v>
      </c>
      <c r="B360" t="s">
        <v>236</v>
      </c>
      <c r="C360" t="s">
        <v>194</v>
      </c>
      <c r="D360" t="s">
        <v>202</v>
      </c>
      <c r="E360" t="s">
        <v>210</v>
      </c>
      <c r="F360" t="s">
        <v>181</v>
      </c>
      <c r="G360" t="s">
        <v>1</v>
      </c>
      <c r="H360" s="79">
        <v>251</v>
      </c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  <c r="AH360" s="79"/>
      <c r="AI360" s="79"/>
      <c r="AJ360" s="79"/>
      <c r="AK360" s="79"/>
      <c r="AL360" s="79"/>
      <c r="AM360" s="79"/>
      <c r="AN360" s="79"/>
      <c r="AO360" s="79"/>
      <c r="AP360" s="79"/>
      <c r="AQ360" s="79"/>
      <c r="AR360" s="79"/>
      <c r="AS360" s="79"/>
      <c r="AT360" s="79"/>
      <c r="AU360" s="79"/>
      <c r="AV360" s="79"/>
      <c r="AW360" s="79"/>
      <c r="AX360" s="79"/>
      <c r="AY360" s="79"/>
      <c r="AZ360" s="79"/>
      <c r="BA360" s="79"/>
      <c r="BB360" s="79"/>
      <c r="BC360" s="79"/>
      <c r="BD360" s="79"/>
      <c r="BE360" s="79"/>
      <c r="BF360" s="79"/>
      <c r="BG360" s="79"/>
      <c r="BH360" s="79"/>
      <c r="BI360" s="79"/>
      <c r="BJ360" s="79"/>
      <c r="BK360" s="79"/>
      <c r="BL360" s="79"/>
      <c r="BM360" s="79"/>
      <c r="BN360" s="79"/>
      <c r="BO360" s="79"/>
      <c r="BP360" s="79"/>
      <c r="BQ360" s="79"/>
      <c r="BR360" s="79"/>
      <c r="BS360" s="79"/>
      <c r="BT360" s="79"/>
      <c r="BU360" s="79"/>
      <c r="BV360" s="79"/>
      <c r="BW360" s="79"/>
      <c r="BX360" s="79"/>
      <c r="BY360" s="79"/>
      <c r="BZ360" s="79"/>
      <c r="CA360" s="79"/>
      <c r="CB360" s="79"/>
      <c r="CC360" s="79"/>
      <c r="CD360" s="79"/>
      <c r="CE360" s="79"/>
      <c r="CF360" s="79"/>
      <c r="CG360" s="79"/>
      <c r="CH360" s="79"/>
      <c r="CI360" s="79"/>
      <c r="CJ360" s="79"/>
      <c r="CK360" s="79"/>
      <c r="CL360" s="79"/>
      <c r="CM360" s="79"/>
      <c r="CN360" s="79"/>
      <c r="CO360" s="79"/>
      <c r="CP360" s="79"/>
      <c r="CQ360" s="79"/>
      <c r="CR360" s="79"/>
      <c r="CS360" s="79"/>
      <c r="CT360" s="79"/>
      <c r="CU360" s="79"/>
      <c r="CV360" s="79"/>
      <c r="CW360" s="79"/>
      <c r="CX360" s="79"/>
      <c r="CY360" s="79"/>
      <c r="CZ360" s="79"/>
      <c r="DA360" s="79"/>
      <c r="DB360" s="79"/>
      <c r="DC360" s="79"/>
      <c r="DD360" s="79"/>
      <c r="DE360" s="79"/>
      <c r="DF360" s="79"/>
      <c r="DG360" s="79"/>
      <c r="DH360" s="79"/>
      <c r="DI360" s="79"/>
      <c r="DJ360" s="79"/>
      <c r="DK360" s="79"/>
      <c r="DL360" s="79"/>
      <c r="DM360" s="79"/>
      <c r="DN360" s="79"/>
      <c r="DO360" s="79"/>
      <c r="DP360" s="79"/>
      <c r="DQ360" s="79"/>
      <c r="DR360" s="79"/>
      <c r="DS360" s="79"/>
      <c r="DT360" s="79"/>
      <c r="DU360" s="79"/>
      <c r="DV360" s="79"/>
      <c r="DW360" s="79"/>
      <c r="DX360" s="79"/>
      <c r="DY360" s="79"/>
      <c r="DZ360" s="79"/>
      <c r="EA360" s="79"/>
      <c r="EB360" s="79"/>
      <c r="EC360" s="79"/>
      <c r="ED360" s="79"/>
      <c r="EE360" s="79"/>
      <c r="EF360" s="79"/>
      <c r="EG360" s="79"/>
      <c r="EH360" s="79"/>
      <c r="EI360" s="79"/>
      <c r="EJ360" s="79"/>
      <c r="EK360" s="79"/>
      <c r="EL360" s="79"/>
      <c r="EM360" s="79"/>
      <c r="EN360" s="79"/>
      <c r="EO360" s="79"/>
      <c r="EP360" s="79"/>
      <c r="EQ360" s="79"/>
      <c r="ER360" s="79"/>
      <c r="ES360" s="79"/>
      <c r="ET360" s="79"/>
      <c r="EU360" s="79"/>
      <c r="EV360" s="79"/>
      <c r="EW360" s="79"/>
      <c r="EX360" s="79"/>
      <c r="EY360" s="79"/>
      <c r="EZ360" s="79"/>
      <c r="FA360" s="79"/>
      <c r="FB360" s="79"/>
      <c r="FC360" s="79"/>
      <c r="FD360" s="79"/>
      <c r="FE360" s="79"/>
      <c r="FF360" s="79"/>
      <c r="FG360" s="79"/>
      <c r="FH360" s="79"/>
      <c r="FI360" s="79"/>
      <c r="FJ360" s="79"/>
      <c r="FK360" s="79"/>
      <c r="FL360" s="79"/>
      <c r="FM360" s="79"/>
      <c r="FN360" s="79"/>
      <c r="FO360" s="79"/>
      <c r="FP360" s="79"/>
      <c r="FQ360" s="79"/>
      <c r="FR360" s="79"/>
      <c r="FS360" s="79"/>
      <c r="FT360" s="79"/>
      <c r="FU360" s="79"/>
      <c r="FV360" s="79"/>
      <c r="FW360" s="79"/>
      <c r="FX360" s="79">
        <v>12</v>
      </c>
      <c r="FY360" s="79">
        <v>0</v>
      </c>
      <c r="FZ360" s="52"/>
      <c r="GA360" s="34"/>
    </row>
    <row r="361" spans="1:183" x14ac:dyDescent="0.25">
      <c r="A361" t="s">
        <v>186</v>
      </c>
      <c r="B361" t="s">
        <v>236</v>
      </c>
      <c r="C361" t="s">
        <v>194</v>
      </c>
      <c r="D361" t="s">
        <v>202</v>
      </c>
      <c r="E361" t="s">
        <v>210</v>
      </c>
      <c r="F361" t="s">
        <v>182</v>
      </c>
      <c r="G361" t="s">
        <v>1</v>
      </c>
      <c r="H361" s="79">
        <v>2277</v>
      </c>
      <c r="I361" s="79">
        <v>0.41017588973045349</v>
      </c>
      <c r="J361" s="79">
        <v>0.35885447263717651</v>
      </c>
      <c r="K361" s="79">
        <v>0.33481058478355408</v>
      </c>
      <c r="L361" s="79">
        <v>0.32543405890464783</v>
      </c>
      <c r="M361" s="79">
        <v>0.32912588119506836</v>
      </c>
      <c r="N361" s="79">
        <v>0.37216633558273315</v>
      </c>
      <c r="O361" s="79">
        <v>0.4196816086769104</v>
      </c>
      <c r="P361" s="79">
        <v>0.49181479215621948</v>
      </c>
      <c r="Q361" s="79">
        <v>0.48008176684379578</v>
      </c>
      <c r="R361" s="79">
        <v>0.49291026592254639</v>
      </c>
      <c r="S361" s="79">
        <v>0.49404659867286682</v>
      </c>
      <c r="T361" s="79">
        <v>0.48175692558288574</v>
      </c>
      <c r="U361" s="79">
        <v>0.49458602070808411</v>
      </c>
      <c r="V361" s="79">
        <v>0.49770188331604004</v>
      </c>
      <c r="W361" s="79">
        <v>0.511913001537323</v>
      </c>
      <c r="X361" s="79">
        <v>0.53471308946609497</v>
      </c>
      <c r="Y361" s="79">
        <v>0.5829893946647644</v>
      </c>
      <c r="Z361" s="79">
        <v>0.61795693635940552</v>
      </c>
      <c r="AA361" s="79">
        <v>0.66212010383605957</v>
      </c>
      <c r="AB361" s="79">
        <v>0.70710295438766479</v>
      </c>
      <c r="AC361" s="79">
        <v>0.72745245695114136</v>
      </c>
      <c r="AD361" s="79">
        <v>0.67374503612518311</v>
      </c>
      <c r="AE361" s="79">
        <v>0.57560467720031738</v>
      </c>
      <c r="AF361" s="79">
        <v>0.48101723194122314</v>
      </c>
      <c r="AG361" s="79">
        <v>-5.3465068340301514E-2</v>
      </c>
      <c r="AH361" s="79">
        <v>-2.8944408521056175E-2</v>
      </c>
      <c r="AI361" s="79">
        <v>-2.4176051840186119E-2</v>
      </c>
      <c r="AJ361" s="79">
        <v>-6.7907567135989666E-3</v>
      </c>
      <c r="AK361" s="79">
        <v>-3.4554561134427786E-3</v>
      </c>
      <c r="AL361" s="79">
        <v>-1.2235757894814014E-2</v>
      </c>
      <c r="AM361" s="79">
        <v>-3.3338498324155807E-2</v>
      </c>
      <c r="AN361" s="79">
        <v>-7.3703844100236893E-3</v>
      </c>
      <c r="AO361" s="79">
        <v>4.6470787492580712E-4</v>
      </c>
      <c r="AP361" s="79">
        <v>8.1212399527430534E-3</v>
      </c>
      <c r="AQ361" s="79">
        <v>1.7448879778385162E-2</v>
      </c>
      <c r="AR361" s="79">
        <v>-8.6435806006193161E-3</v>
      </c>
      <c r="AS361" s="79">
        <v>-4.0095937438309193E-3</v>
      </c>
      <c r="AT361" s="79">
        <v>-1.8026435747742653E-2</v>
      </c>
      <c r="AU361" s="79">
        <v>-2.211422473192215E-2</v>
      </c>
      <c r="AV361" s="79">
        <v>-1.1318523436784744E-2</v>
      </c>
      <c r="AW361" s="79">
        <v>-1.3689595507457852E-3</v>
      </c>
      <c r="AX361" s="79">
        <v>-1.279417984187603E-2</v>
      </c>
      <c r="AY361" s="79">
        <v>-1.7486480996012688E-2</v>
      </c>
      <c r="AZ361" s="79">
        <v>-2.681582048535347E-2</v>
      </c>
      <c r="BA361" s="79">
        <v>-5.9542004019021988E-2</v>
      </c>
      <c r="BB361" s="79">
        <v>-6.6013678908348083E-2</v>
      </c>
      <c r="BC361" s="79">
        <v>-7.5688771903514862E-2</v>
      </c>
      <c r="BD361" s="79">
        <v>-8.1460356712341309E-2</v>
      </c>
      <c r="BE361" s="79">
        <v>-3.3880971372127533E-2</v>
      </c>
      <c r="BF361" s="79">
        <v>-1.5525855123996735E-2</v>
      </c>
      <c r="BG361" s="79">
        <v>-1.1653099209070206E-2</v>
      </c>
      <c r="BH361" s="79">
        <v>3.7078724708408117E-3</v>
      </c>
      <c r="BI361" s="79">
        <v>6.61843316629529E-3</v>
      </c>
      <c r="BJ361" s="79">
        <v>-2.2417718719225377E-4</v>
      </c>
      <c r="BK361" s="79">
        <v>-1.9888486713171005E-2</v>
      </c>
      <c r="BL361" s="79">
        <v>7.3803695850074291E-3</v>
      </c>
      <c r="BM361" s="79">
        <v>1.4800859615206718E-2</v>
      </c>
      <c r="BN361" s="79">
        <v>3.3114425837993622E-2</v>
      </c>
      <c r="BO361" s="79">
        <v>4.6775195747613907E-2</v>
      </c>
      <c r="BP361" s="79">
        <v>2.1389609202742577E-2</v>
      </c>
      <c r="BQ361" s="79">
        <v>2.6492232456803322E-2</v>
      </c>
      <c r="BR361" s="79">
        <v>1.2592822313308716E-2</v>
      </c>
      <c r="BS361" s="79">
        <v>8.8303731754422188E-3</v>
      </c>
      <c r="BT361" s="79">
        <v>1.928967610001564E-2</v>
      </c>
      <c r="BU361" s="79">
        <v>2.9928576201200485E-2</v>
      </c>
      <c r="BV361" s="79">
        <v>1.8296582624316216E-2</v>
      </c>
      <c r="BW361" s="79">
        <v>1.364471111446619E-2</v>
      </c>
      <c r="BX361" s="79">
        <v>4.4327965006232262E-3</v>
      </c>
      <c r="BY361" s="79">
        <v>-2.5664560496807098E-2</v>
      </c>
      <c r="BZ361" s="79">
        <v>-3.9154041558504105E-2</v>
      </c>
      <c r="CA361" s="79">
        <v>-5.1387786865234375E-2</v>
      </c>
      <c r="CB361" s="79">
        <v>-5.8304779231548309E-2</v>
      </c>
      <c r="CC361" s="79">
        <v>-2.0317085087299347E-2</v>
      </c>
      <c r="CD361" s="79">
        <v>-6.2322043813765049E-3</v>
      </c>
      <c r="CE361" s="79">
        <v>-2.9797402676194906E-3</v>
      </c>
      <c r="CF361" s="79">
        <v>1.0979190468788147E-2</v>
      </c>
      <c r="CG361" s="79">
        <v>1.3595578260719776E-2</v>
      </c>
      <c r="CH361" s="79">
        <v>8.0950064584612846E-3</v>
      </c>
      <c r="CI361" s="79">
        <v>-1.0573049075901508E-2</v>
      </c>
      <c r="CJ361" s="79">
        <v>1.7596695572137833E-2</v>
      </c>
      <c r="CK361" s="79">
        <v>2.4730036035180092E-2</v>
      </c>
      <c r="CL361" s="79">
        <v>5.0424631685018539E-2</v>
      </c>
      <c r="CM361" s="79">
        <v>6.7086510360240936E-2</v>
      </c>
      <c r="CN361" s="79">
        <v>4.2190507054328918E-2</v>
      </c>
      <c r="CO361" s="79">
        <v>4.7617703676223755E-2</v>
      </c>
      <c r="CP361" s="79">
        <v>3.3799629658460617E-2</v>
      </c>
      <c r="CQ361" s="79">
        <v>3.0262509360909462E-2</v>
      </c>
      <c r="CR361" s="79">
        <v>4.0488824248313904E-2</v>
      </c>
      <c r="CS361" s="79">
        <v>5.1605150103569031E-2</v>
      </c>
      <c r="CT361" s="79">
        <v>3.9829950779676437E-2</v>
      </c>
      <c r="CU361" s="79">
        <v>3.5206083208322525E-2</v>
      </c>
      <c r="CV361" s="79">
        <v>2.6075495406985283E-2</v>
      </c>
      <c r="CW361" s="79">
        <v>-2.2011466789990664E-3</v>
      </c>
      <c r="CX361" s="79">
        <v>-2.0551133900880814E-2</v>
      </c>
      <c r="CY361" s="79">
        <v>-3.4556996077299118E-2</v>
      </c>
      <c r="CZ361" s="79">
        <v>-4.2267303913831711E-2</v>
      </c>
      <c r="DA361" s="79">
        <v>-6.7531997337937355E-3</v>
      </c>
      <c r="DB361" s="79">
        <v>3.0614463612437248E-3</v>
      </c>
      <c r="DC361" s="79">
        <v>5.6936186738312244E-3</v>
      </c>
      <c r="DD361" s="79">
        <v>1.8250510096549988E-2</v>
      </c>
      <c r="DE361" s="79">
        <v>2.05727219581604E-2</v>
      </c>
      <c r="DF361" s="79">
        <v>1.6414191573858261E-2</v>
      </c>
      <c r="DG361" s="79">
        <v>-1.2576120207086205E-3</v>
      </c>
      <c r="DH361" s="79">
        <v>2.7813024818897247E-2</v>
      </c>
      <c r="DI361" s="79">
        <v>3.4659210592508316E-2</v>
      </c>
      <c r="DJ361" s="79">
        <v>6.7734837532043457E-2</v>
      </c>
      <c r="DK361" s="79">
        <v>8.7397828698158264E-2</v>
      </c>
      <c r="DL361" s="79">
        <v>6.2991403043270111E-2</v>
      </c>
      <c r="DM361" s="79">
        <v>6.8743184208869934E-2</v>
      </c>
      <c r="DN361" s="79">
        <v>5.5006437003612518E-2</v>
      </c>
      <c r="DO361" s="79">
        <v>5.1694642752408981E-2</v>
      </c>
      <c r="DP361" s="79">
        <v>6.1687976121902466E-2</v>
      </c>
      <c r="DQ361" s="79">
        <v>7.3281727731227875E-2</v>
      </c>
      <c r="DR361" s="79">
        <v>6.136331707239151E-2</v>
      </c>
      <c r="DS361" s="79">
        <v>5.6767448782920837E-2</v>
      </c>
      <c r="DT361" s="79">
        <v>4.7718189656734467E-2</v>
      </c>
      <c r="DU361" s="79">
        <v>2.1262269467115402E-2</v>
      </c>
      <c r="DV361" s="79">
        <v>-1.9482244970276952E-3</v>
      </c>
      <c r="DW361" s="79">
        <v>-1.772620901465416E-2</v>
      </c>
      <c r="DX361" s="79">
        <v>-2.6229824870824814E-2</v>
      </c>
      <c r="DY361" s="79">
        <v>1.2830897234380245E-2</v>
      </c>
      <c r="DZ361" s="79">
        <v>1.6480002552270889E-2</v>
      </c>
      <c r="EA361" s="79">
        <v>1.8216570839285851E-2</v>
      </c>
      <c r="EB361" s="79">
        <v>2.8749139979481697E-2</v>
      </c>
      <c r="EC361" s="79">
        <v>3.0646612867712975E-2</v>
      </c>
      <c r="ED361" s="79">
        <v>2.8425771743059158E-2</v>
      </c>
      <c r="EE361" s="79">
        <v>1.2192399241030216E-2</v>
      </c>
      <c r="EF361" s="79">
        <v>4.2563777416944504E-2</v>
      </c>
      <c r="EG361" s="79">
        <v>4.8995364457368851E-2</v>
      </c>
      <c r="EH361" s="79">
        <v>9.2728018760681152E-2</v>
      </c>
      <c r="EI361" s="79">
        <v>0.11672414839267731</v>
      </c>
      <c r="EJ361" s="79">
        <v>9.3024596571922302E-2</v>
      </c>
      <c r="EK361" s="79">
        <v>9.924500435590744E-2</v>
      </c>
      <c r="EL361" s="79">
        <v>8.5625693202018738E-2</v>
      </c>
      <c r="EM361" s="79">
        <v>8.2639239728450775E-2</v>
      </c>
      <c r="EN361" s="79">
        <v>9.2296168208122253E-2</v>
      </c>
      <c r="EO361" s="79">
        <v>0.10457926243543625</v>
      </c>
      <c r="EP361" s="79">
        <v>9.2454083263874054E-2</v>
      </c>
      <c r="EQ361" s="79">
        <v>8.7898649275302887E-2</v>
      </c>
      <c r="ER361" s="79">
        <v>7.8966811299324036E-2</v>
      </c>
      <c r="ES361" s="79">
        <v>5.5139712989330292E-2</v>
      </c>
      <c r="ET361" s="79">
        <v>2.4911420419812202E-2</v>
      </c>
      <c r="EU361" s="79">
        <v>6.5747802145779133E-3</v>
      </c>
      <c r="EV361" s="79">
        <v>-3.0742497183382511E-3</v>
      </c>
      <c r="EW361" s="79">
        <v>62.425361633300781</v>
      </c>
      <c r="EX361" s="79">
        <v>62.148303985595703</v>
      </c>
      <c r="EY361" s="79">
        <v>60.704395294189453</v>
      </c>
      <c r="EZ361" s="79">
        <v>59.633663177490234</v>
      </c>
      <c r="FA361" s="79">
        <v>58.636562347412109</v>
      </c>
      <c r="FB361" s="79">
        <v>57.996219635009766</v>
      </c>
      <c r="FC361" s="79">
        <v>57.066230773925781</v>
      </c>
      <c r="FD361" s="79">
        <v>56.665565490722656</v>
      </c>
      <c r="FE361" s="79">
        <v>58.049404144287109</v>
      </c>
      <c r="FF361" s="79">
        <v>62.678474426269531</v>
      </c>
      <c r="FG361" s="79">
        <v>67.484992980957031</v>
      </c>
      <c r="FH361" s="79">
        <v>72.529350280761719</v>
      </c>
      <c r="FI361" s="79">
        <v>76.882148742675781</v>
      </c>
      <c r="FJ361" s="79">
        <v>80.415428161621094</v>
      </c>
      <c r="FK361" s="79">
        <v>83.349472045898438</v>
      </c>
      <c r="FL361" s="79">
        <v>85.22137451171875</v>
      </c>
      <c r="FM361" s="79">
        <v>85.363807678222656</v>
      </c>
      <c r="FN361" s="79">
        <v>84.007583618164063</v>
      </c>
      <c r="FO361" s="79">
        <v>81.118003845214844</v>
      </c>
      <c r="FP361" s="79">
        <v>76.597824096679688</v>
      </c>
      <c r="FQ361" s="79">
        <v>72.212257385253906</v>
      </c>
      <c r="FR361" s="79">
        <v>68.732833862304688</v>
      </c>
      <c r="FS361" s="79">
        <v>66.174308776855469</v>
      </c>
      <c r="FT361" s="79">
        <v>64.20062255859375</v>
      </c>
      <c r="FU361" s="79">
        <v>2.3462716490030289E-2</v>
      </c>
      <c r="FV361" s="79">
        <v>3.9129950106143951E-2</v>
      </c>
      <c r="FW361" s="79">
        <v>2.0374368876218796E-2</v>
      </c>
      <c r="FX361" s="79">
        <v>328.64999389648438</v>
      </c>
      <c r="FY361" s="79">
        <v>1</v>
      </c>
      <c r="FZ361" s="52"/>
      <c r="GA361" s="34"/>
    </row>
    <row r="362" spans="1:183" x14ac:dyDescent="0.25">
      <c r="A362" t="s">
        <v>186</v>
      </c>
      <c r="B362" t="s">
        <v>236</v>
      </c>
      <c r="C362" t="s">
        <v>194</v>
      </c>
      <c r="D362" t="s">
        <v>202</v>
      </c>
      <c r="E362" t="s">
        <v>210</v>
      </c>
      <c r="F362" t="s">
        <v>183</v>
      </c>
      <c r="G362" t="s">
        <v>1</v>
      </c>
      <c r="H362" s="79">
        <v>2024</v>
      </c>
      <c r="I362" s="79">
        <v>0.55493706464767456</v>
      </c>
      <c r="J362" s="79">
        <v>0.49299454689025879</v>
      </c>
      <c r="K362" s="79">
        <v>0.4522339403629303</v>
      </c>
      <c r="L362" s="79">
        <v>0.43296617269515991</v>
      </c>
      <c r="M362" s="79">
        <v>0.44804251194000244</v>
      </c>
      <c r="N362" s="79">
        <v>0.52458840608596802</v>
      </c>
      <c r="O362" s="79">
        <v>0.63695031404495239</v>
      </c>
      <c r="P362" s="79">
        <v>0.66285592317581177</v>
      </c>
      <c r="Q362" s="79">
        <v>0.64473295211791992</v>
      </c>
      <c r="R362" s="79">
        <v>0.63424932956695557</v>
      </c>
      <c r="S362" s="79">
        <v>0.62252646684646606</v>
      </c>
      <c r="T362" s="79">
        <v>0.64004784822463989</v>
      </c>
      <c r="U362" s="79">
        <v>0.67894375324249268</v>
      </c>
      <c r="V362" s="79">
        <v>0.67721694707870483</v>
      </c>
      <c r="W362" s="79">
        <v>0.72718173265457153</v>
      </c>
      <c r="X362" s="79">
        <v>0.77367043495178223</v>
      </c>
      <c r="Y362" s="79">
        <v>0.84858840703964233</v>
      </c>
      <c r="Z362" s="79">
        <v>0.88285917043685913</v>
      </c>
      <c r="AA362" s="79">
        <v>0.94773703813552856</v>
      </c>
      <c r="AB362" s="79">
        <v>1.0169432163238525</v>
      </c>
      <c r="AC362" s="79">
        <v>1.0162961483001709</v>
      </c>
      <c r="AD362" s="79">
        <v>0.93152749538421631</v>
      </c>
      <c r="AE362" s="79">
        <v>0.79482376575469971</v>
      </c>
      <c r="AF362" s="79">
        <v>0.65805971622467041</v>
      </c>
      <c r="AG362" s="79">
        <v>-0.11757973581552505</v>
      </c>
      <c r="AH362" s="79">
        <v>-0.1000375971198082</v>
      </c>
      <c r="AI362" s="79">
        <v>-5.8821909129619598E-2</v>
      </c>
      <c r="AJ362" s="79">
        <v>-4.6070847660303116E-2</v>
      </c>
      <c r="AK362" s="79">
        <v>-4.7573551535606384E-2</v>
      </c>
      <c r="AL362" s="79">
        <v>-7.6806031167507172E-2</v>
      </c>
      <c r="AM362" s="79">
        <v>-5.9635445475578308E-2</v>
      </c>
      <c r="AN362" s="79">
        <v>-1.1684685945510864E-2</v>
      </c>
      <c r="AO362" s="79">
        <v>-1.3691476546227932E-2</v>
      </c>
      <c r="AP362" s="79">
        <v>-3.3855549991130829E-2</v>
      </c>
      <c r="AQ362" s="79">
        <v>-4.0260981768369675E-2</v>
      </c>
      <c r="AR362" s="79">
        <v>-3.119872510433197E-2</v>
      </c>
      <c r="AS362" s="79">
        <v>-8.4184601902961731E-2</v>
      </c>
      <c r="AT362" s="79">
        <v>-8.5101194679737091E-2</v>
      </c>
      <c r="AU362" s="79">
        <v>-3.1819827854633331E-2</v>
      </c>
      <c r="AV362" s="79">
        <v>-1.6582345589995384E-2</v>
      </c>
      <c r="AW362" s="79">
        <v>-1.6201923135668039E-3</v>
      </c>
      <c r="AX362" s="79">
        <v>-4.5854423195123672E-2</v>
      </c>
      <c r="AY362" s="79">
        <v>-2.4577580392360687E-2</v>
      </c>
      <c r="AZ362" s="79">
        <v>2.8120383620262146E-2</v>
      </c>
      <c r="BA362" s="79">
        <v>-5.537642166018486E-2</v>
      </c>
      <c r="BB362" s="79">
        <v>-4.0059033781290054E-2</v>
      </c>
      <c r="BC362" s="79">
        <v>-3.9803456515073776E-2</v>
      </c>
      <c r="BD362" s="79">
        <v>-9.0751394629478455E-2</v>
      </c>
      <c r="BE362" s="79">
        <v>-9.0759977698326111E-2</v>
      </c>
      <c r="BF362" s="79">
        <v>-7.6938547194004059E-2</v>
      </c>
      <c r="BG362" s="79">
        <v>-4.1496958583593369E-2</v>
      </c>
      <c r="BH362" s="79">
        <v>-3.0663864687085152E-2</v>
      </c>
      <c r="BI362" s="79">
        <v>-3.1438447535037994E-2</v>
      </c>
      <c r="BJ362" s="79">
        <v>-4.9785900861024857E-2</v>
      </c>
      <c r="BK362" s="79">
        <v>-3.3895216882228851E-2</v>
      </c>
      <c r="BL362" s="79">
        <v>8.0693922936916351E-3</v>
      </c>
      <c r="BM362" s="79">
        <v>6.1146658845245838E-3</v>
      </c>
      <c r="BN362" s="79">
        <v>-9.7119640558958054E-3</v>
      </c>
      <c r="BO362" s="79">
        <v>-1.901647076010704E-2</v>
      </c>
      <c r="BP362" s="79">
        <v>-1.0787255130708218E-2</v>
      </c>
      <c r="BQ362" s="79">
        <v>-5.2509255707263947E-2</v>
      </c>
      <c r="BR362" s="79">
        <v>-5.7851500809192657E-2</v>
      </c>
      <c r="BS362" s="79">
        <v>-6.6111483611166477E-3</v>
      </c>
      <c r="BT362" s="79">
        <v>1.0114097967743874E-2</v>
      </c>
      <c r="BU362" s="79">
        <v>2.7631180360913277E-2</v>
      </c>
      <c r="BV362" s="79">
        <v>-1.569010317325592E-2</v>
      </c>
      <c r="BW362" s="79">
        <v>3.7276973016560078E-3</v>
      </c>
      <c r="BX362" s="79">
        <v>5.7401899248361588E-2</v>
      </c>
      <c r="BY362" s="79">
        <v>-2.1034862846136093E-2</v>
      </c>
      <c r="BZ362" s="79">
        <v>-1.0444570332765579E-2</v>
      </c>
      <c r="CA362" s="79">
        <v>-1.6512084752321243E-2</v>
      </c>
      <c r="CB362" s="79">
        <v>-6.0070127248764038E-2</v>
      </c>
      <c r="CC362" s="79">
        <v>-7.2184689342975616E-2</v>
      </c>
      <c r="CD362" s="79">
        <v>-6.0940206050872803E-2</v>
      </c>
      <c r="CE362" s="79">
        <v>-2.9497751966118813E-2</v>
      </c>
      <c r="CF362" s="79">
        <v>-1.9993038848042488E-2</v>
      </c>
      <c r="CG362" s="79">
        <v>-2.0263325423002243E-2</v>
      </c>
      <c r="CH362" s="79">
        <v>-3.1071830540895462E-2</v>
      </c>
      <c r="CI362" s="79">
        <v>-1.6067612916231155E-2</v>
      </c>
      <c r="CJ362" s="79">
        <v>2.1751007065176964E-2</v>
      </c>
      <c r="CK362" s="79">
        <v>1.9832339137792587E-2</v>
      </c>
      <c r="CL362" s="79">
        <v>7.0098130963742733E-3</v>
      </c>
      <c r="CM362" s="79">
        <v>-4.3025878258049488E-3</v>
      </c>
      <c r="CN362" s="79">
        <v>3.3496690448373556E-3</v>
      </c>
      <c r="CO362" s="79">
        <v>-3.0571009963750839E-2</v>
      </c>
      <c r="CP362" s="79">
        <v>-3.8978438824415207E-2</v>
      </c>
      <c r="CQ362" s="79">
        <v>1.0848307050764561E-2</v>
      </c>
      <c r="CR362" s="79">
        <v>2.8603974729776382E-2</v>
      </c>
      <c r="CS362" s="79">
        <v>4.7890588641166687E-2</v>
      </c>
      <c r="CT362" s="79">
        <v>5.2016153931617737E-3</v>
      </c>
      <c r="CU362" s="79">
        <v>2.3331845179200172E-2</v>
      </c>
      <c r="CV362" s="79">
        <v>7.7682189643383026E-2</v>
      </c>
      <c r="CW362" s="79">
        <v>2.7499978896230459E-3</v>
      </c>
      <c r="CX362" s="79">
        <v>1.0066314600408077E-2</v>
      </c>
      <c r="CY362" s="79">
        <v>-3.8055470213294029E-4</v>
      </c>
      <c r="CZ362" s="79">
        <v>-3.8820371031761169E-2</v>
      </c>
      <c r="DA362" s="79">
        <v>-5.3609397262334824E-2</v>
      </c>
      <c r="DB362" s="79">
        <v>-4.4941868633031845E-2</v>
      </c>
      <c r="DC362" s="79">
        <v>-1.7498547211289406E-2</v>
      </c>
      <c r="DD362" s="79">
        <v>-9.3222111463546753E-3</v>
      </c>
      <c r="DE362" s="79">
        <v>-9.0882051736116409E-3</v>
      </c>
      <c r="DF362" s="79">
        <v>-1.2357768602669239E-2</v>
      </c>
      <c r="DG362" s="79">
        <v>1.7599901184439659E-3</v>
      </c>
      <c r="DH362" s="79">
        <v>3.5432621836662292E-2</v>
      </c>
      <c r="DI362" s="79">
        <v>3.3550012856721878E-2</v>
      </c>
      <c r="DJ362" s="79">
        <v>2.3731591179966927E-2</v>
      </c>
      <c r="DK362" s="79">
        <v>1.0411293245851994E-2</v>
      </c>
      <c r="DL362" s="79">
        <v>1.7486592754721642E-2</v>
      </c>
      <c r="DM362" s="79">
        <v>-8.6327586323022842E-3</v>
      </c>
      <c r="DN362" s="79">
        <v>-2.0105384290218353E-2</v>
      </c>
      <c r="DO362" s="79">
        <v>2.8307761996984482E-2</v>
      </c>
      <c r="DP362" s="79">
        <v>4.7093849629163742E-2</v>
      </c>
      <c r="DQ362" s="79">
        <v>6.8149998784065247E-2</v>
      </c>
      <c r="DR362" s="79">
        <v>2.6093332096934319E-2</v>
      </c>
      <c r="DS362" s="79">
        <v>4.2935997247695923E-2</v>
      </c>
      <c r="DT362" s="79">
        <v>9.7962483763694763E-2</v>
      </c>
      <c r="DU362" s="79">
        <v>2.6534859091043472E-2</v>
      </c>
      <c r="DV362" s="79">
        <v>3.0577201396226883E-2</v>
      </c>
      <c r="DW362" s="79">
        <v>1.5750976279377937E-2</v>
      </c>
      <c r="DX362" s="79">
        <v>-1.7570612952113152E-2</v>
      </c>
      <c r="DY362" s="79">
        <v>-2.6789629831910133E-2</v>
      </c>
      <c r="DZ362" s="79">
        <v>-2.184281125664711E-2</v>
      </c>
      <c r="EA362" s="79">
        <v>-1.7359759658575058E-4</v>
      </c>
      <c r="EB362" s="79">
        <v>6.0847685672342777E-3</v>
      </c>
      <c r="EC362" s="79">
        <v>7.046897429972887E-3</v>
      </c>
      <c r="ED362" s="79">
        <v>1.4662369154393673E-2</v>
      </c>
      <c r="EE362" s="79">
        <v>2.7500217780470848E-2</v>
      </c>
      <c r="EF362" s="79">
        <v>5.5186700075864792E-2</v>
      </c>
      <c r="EG362" s="79">
        <v>5.3356155753135681E-2</v>
      </c>
      <c r="EH362" s="79">
        <v>4.7875180840492249E-2</v>
      </c>
      <c r="EI362" s="79">
        <v>3.1655799597501755E-2</v>
      </c>
      <c r="EJ362" s="79">
        <v>3.7898063659667969E-2</v>
      </c>
      <c r="EK362" s="79">
        <v>2.3042589426040649E-2</v>
      </c>
      <c r="EL362" s="79">
        <v>7.1443133056163788E-3</v>
      </c>
      <c r="EM362" s="79">
        <v>5.35164475440979E-2</v>
      </c>
      <c r="EN362" s="79">
        <v>7.3790296912193298E-2</v>
      </c>
      <c r="EO362" s="79">
        <v>9.7401373088359833E-2</v>
      </c>
      <c r="EP362" s="79">
        <v>5.6257657706737518E-2</v>
      </c>
      <c r="EQ362" s="79">
        <v>7.1241274476051331E-2</v>
      </c>
      <c r="ER362" s="79">
        <v>0.12724398076534271</v>
      </c>
      <c r="ES362" s="79">
        <v>6.0876421630382538E-2</v>
      </c>
      <c r="ET362" s="79">
        <v>6.0191664844751358E-2</v>
      </c>
      <c r="EU362" s="79">
        <v>3.904234990477562E-2</v>
      </c>
      <c r="EV362" s="79">
        <v>1.3110662810504436E-2</v>
      </c>
      <c r="EW362" s="79">
        <v>67.236038208007813</v>
      </c>
      <c r="EX362" s="79">
        <v>66.522209167480469</v>
      </c>
      <c r="EY362" s="79">
        <v>65.36151123046875</v>
      </c>
      <c r="EZ362" s="79">
        <v>64.1639404296875</v>
      </c>
      <c r="FA362" s="79">
        <v>62.907062530517578</v>
      </c>
      <c r="FB362" s="79">
        <v>61.955234527587891</v>
      </c>
      <c r="FC362" s="79">
        <v>61.280788421630859</v>
      </c>
      <c r="FD362" s="79">
        <v>60.577369689941406</v>
      </c>
      <c r="FE362" s="79">
        <v>62.609226226806641</v>
      </c>
      <c r="FF362" s="79">
        <v>67.031143188476563</v>
      </c>
      <c r="FG362" s="79">
        <v>71.661575317382813</v>
      </c>
      <c r="FH362" s="79">
        <v>75.80517578125</v>
      </c>
      <c r="FI362" s="79">
        <v>79.526611328125</v>
      </c>
      <c r="FJ362" s="79">
        <v>82.170539855957031</v>
      </c>
      <c r="FK362" s="79">
        <v>84.235847473144531</v>
      </c>
      <c r="FL362" s="79">
        <v>85.391563415527344</v>
      </c>
      <c r="FM362" s="79">
        <v>85.9364013671875</v>
      </c>
      <c r="FN362" s="79">
        <v>85.033737182617188</v>
      </c>
      <c r="FO362" s="79">
        <v>83.652084350585938</v>
      </c>
      <c r="FP362" s="79">
        <v>80.072471618652344</v>
      </c>
      <c r="FQ362" s="79">
        <v>76.075592041015625</v>
      </c>
      <c r="FR362" s="79">
        <v>73.527168273925781</v>
      </c>
      <c r="FS362" s="79">
        <v>71.158935546875</v>
      </c>
      <c r="FT362" s="79">
        <v>69.083045959472656</v>
      </c>
      <c r="FU362" s="79">
        <v>1.9597155973315239E-2</v>
      </c>
      <c r="FV362" s="79">
        <v>3.3164050430059433E-2</v>
      </c>
      <c r="FW362" s="79">
        <v>1.8499338999390602E-2</v>
      </c>
      <c r="FX362" s="79">
        <v>229.69999694824219</v>
      </c>
      <c r="FY362" s="79">
        <v>1</v>
      </c>
      <c r="FZ362" s="52"/>
      <c r="GA362" s="34"/>
    </row>
    <row r="363" spans="1:183" x14ac:dyDescent="0.25">
      <c r="A363" t="s">
        <v>186</v>
      </c>
      <c r="B363" t="s">
        <v>236</v>
      </c>
      <c r="C363" t="s">
        <v>194</v>
      </c>
      <c r="D363" t="s">
        <v>202</v>
      </c>
      <c r="E363" t="s">
        <v>210</v>
      </c>
      <c r="F363" t="s">
        <v>184</v>
      </c>
      <c r="G363" t="s">
        <v>1</v>
      </c>
      <c r="H363" s="79">
        <v>1170</v>
      </c>
      <c r="I363" s="79">
        <v>0.52540546655654907</v>
      </c>
      <c r="J363" s="79">
        <v>0.46792089939117432</v>
      </c>
      <c r="K363" s="79">
        <v>0.41122937202453613</v>
      </c>
      <c r="L363" s="79">
        <v>0.41866299510002136</v>
      </c>
      <c r="M363" s="79">
        <v>0.41669762134552002</v>
      </c>
      <c r="N363" s="79">
        <v>0.44901624321937561</v>
      </c>
      <c r="O363" s="79">
        <v>0.56116569042205811</v>
      </c>
      <c r="P363" s="79">
        <v>0.68159520626068115</v>
      </c>
      <c r="Q363" s="79">
        <v>0.61884087324142456</v>
      </c>
      <c r="R363" s="79">
        <v>0.62014228105545044</v>
      </c>
      <c r="S363" s="79">
        <v>0.64739799499511719</v>
      </c>
      <c r="T363" s="79">
        <v>0.66320151090621948</v>
      </c>
      <c r="U363" s="79">
        <v>0.66196322441101074</v>
      </c>
      <c r="V363" s="79">
        <v>0.68674927949905396</v>
      </c>
      <c r="W363" s="79">
        <v>0.72021013498306274</v>
      </c>
      <c r="X363" s="79">
        <v>0.75655114650726318</v>
      </c>
      <c r="Y363" s="79">
        <v>0.82170581817626953</v>
      </c>
      <c r="Z363" s="79">
        <v>0.94138777256011963</v>
      </c>
      <c r="AA363" s="79">
        <v>1.0065090656280518</v>
      </c>
      <c r="AB363" s="79">
        <v>1.0521684885025024</v>
      </c>
      <c r="AC363" s="79">
        <v>1.0233231782913208</v>
      </c>
      <c r="AD363" s="79">
        <v>0.91364872455596924</v>
      </c>
      <c r="AE363" s="79">
        <v>0.76815402507781982</v>
      </c>
      <c r="AF363" s="79">
        <v>0.62576699256896973</v>
      </c>
      <c r="AG363" s="79">
        <v>-4.2711138725280762E-2</v>
      </c>
      <c r="AH363" s="79">
        <v>-3.566163033246994E-2</v>
      </c>
      <c r="AI363" s="79">
        <v>-7.4052311480045319E-2</v>
      </c>
      <c r="AJ363" s="79">
        <v>-6.095607578754425E-2</v>
      </c>
      <c r="AK363" s="79">
        <v>-5.9146102517843246E-2</v>
      </c>
      <c r="AL363" s="79">
        <v>-9.8007060587406158E-2</v>
      </c>
      <c r="AM363" s="79">
        <v>-0.10126804560422897</v>
      </c>
      <c r="AN363" s="79">
        <v>-2.6157759130001068E-2</v>
      </c>
      <c r="AO363" s="79">
        <v>-3.5201471298933029E-2</v>
      </c>
      <c r="AP363" s="79">
        <v>-2.0212899893522263E-2</v>
      </c>
      <c r="AQ363" s="79">
        <v>-1.2083135545253754E-2</v>
      </c>
      <c r="AR363" s="79">
        <v>-2.9847869649529457E-2</v>
      </c>
      <c r="AS363" s="79">
        <v>-2.1401418372988701E-2</v>
      </c>
      <c r="AT363" s="79">
        <v>-2.0652849227190018E-2</v>
      </c>
      <c r="AU363" s="79">
        <v>-2.8066685423254967E-2</v>
      </c>
      <c r="AV363" s="79">
        <v>-4.6073184348642826E-3</v>
      </c>
      <c r="AW363" s="79">
        <v>-9.6462862566113472E-3</v>
      </c>
      <c r="AX363" s="79">
        <v>1.205142866820097E-2</v>
      </c>
      <c r="AY363" s="79">
        <v>-3.3754175528883934E-3</v>
      </c>
      <c r="AZ363" s="79">
        <v>1.3330243527889252E-2</v>
      </c>
      <c r="BA363" s="79">
        <v>-3.5443898290395737E-2</v>
      </c>
      <c r="BB363" s="79">
        <v>-4.8372227698564529E-2</v>
      </c>
      <c r="BC363" s="79">
        <v>-5.8216046541929245E-2</v>
      </c>
      <c r="BD363" s="79">
        <v>-3.2908201217651367E-2</v>
      </c>
      <c r="BE363" s="79">
        <v>-2.2094970569014549E-2</v>
      </c>
      <c r="BF363" s="79">
        <v>-1.7166394740343094E-2</v>
      </c>
      <c r="BG363" s="79">
        <v>-5.4300755262374878E-2</v>
      </c>
      <c r="BH363" s="79">
        <v>-3.9076078683137894E-2</v>
      </c>
      <c r="BI363" s="79">
        <v>-3.8293808698654175E-2</v>
      </c>
      <c r="BJ363" s="79">
        <v>-7.4253536760807037E-2</v>
      </c>
      <c r="BK363" s="79">
        <v>-7.4380040168762207E-2</v>
      </c>
      <c r="BL363" s="79">
        <v>4.2645999201340601E-5</v>
      </c>
      <c r="BM363" s="79">
        <v>-1.028234139084816E-2</v>
      </c>
      <c r="BN363" s="79">
        <v>2.0828400738537312E-3</v>
      </c>
      <c r="BO363" s="79">
        <v>1.1497961357235909E-2</v>
      </c>
      <c r="BP363" s="79">
        <v>-3.8623334839940071E-3</v>
      </c>
      <c r="BQ363" s="79">
        <v>5.5542485788464546E-3</v>
      </c>
      <c r="BR363" s="79">
        <v>6.0296966694295406E-3</v>
      </c>
      <c r="BS363" s="79">
        <v>2.7518933638930321E-3</v>
      </c>
      <c r="BT363" s="79">
        <v>2.6546977460384369E-2</v>
      </c>
      <c r="BU363" s="79">
        <v>2.3225473240017891E-2</v>
      </c>
      <c r="BV363" s="79">
        <v>4.5276984572410583E-2</v>
      </c>
      <c r="BW363" s="79">
        <v>3.1532809138298035E-2</v>
      </c>
      <c r="BX363" s="79">
        <v>4.7332253307104111E-2</v>
      </c>
      <c r="BY363" s="79">
        <v>-2.2009469103068113E-3</v>
      </c>
      <c r="BZ363" s="79">
        <v>-1.8171368166804314E-2</v>
      </c>
      <c r="CA363" s="79">
        <v>-3.0758270993828773E-2</v>
      </c>
      <c r="CB363" s="79">
        <v>-1.1811723001301289E-2</v>
      </c>
      <c r="CC363" s="79">
        <v>-7.8162755817174911E-3</v>
      </c>
      <c r="CD363" s="79">
        <v>-4.356652032583952E-3</v>
      </c>
      <c r="CE363" s="79">
        <v>-4.0620893239974976E-2</v>
      </c>
      <c r="CF363" s="79">
        <v>-2.3922061547636986E-2</v>
      </c>
      <c r="CG363" s="79">
        <v>-2.3851573467254639E-2</v>
      </c>
      <c r="CH363" s="79">
        <v>-5.7801909744739532E-2</v>
      </c>
      <c r="CI363" s="79">
        <v>-5.5757496505975723E-2</v>
      </c>
      <c r="CJ363" s="79">
        <v>1.8188966438174248E-2</v>
      </c>
      <c r="CK363" s="79">
        <v>6.976571399718523E-3</v>
      </c>
      <c r="CL363" s="79">
        <v>1.7524803057312965E-2</v>
      </c>
      <c r="CM363" s="79">
        <v>2.7830157428979874E-2</v>
      </c>
      <c r="CN363" s="79">
        <v>1.4135167934000492E-2</v>
      </c>
      <c r="CO363" s="79">
        <v>2.4223661050200462E-2</v>
      </c>
      <c r="CP363" s="79">
        <v>2.4509945884346962E-2</v>
      </c>
      <c r="CQ363" s="79">
        <v>2.4096747860312462E-2</v>
      </c>
      <c r="CR363" s="79">
        <v>4.8124346882104874E-2</v>
      </c>
      <c r="CS363" s="79">
        <v>4.5992355793714523E-2</v>
      </c>
      <c r="CT363" s="79">
        <v>6.8288899958133698E-2</v>
      </c>
      <c r="CU363" s="79">
        <v>5.5710144340991974E-2</v>
      </c>
      <c r="CV363" s="79">
        <v>7.0881940424442291E-2</v>
      </c>
      <c r="CW363" s="79">
        <v>2.0823018625378609E-2</v>
      </c>
      <c r="CX363" s="79">
        <v>2.7456569951027632E-3</v>
      </c>
      <c r="CY363" s="79">
        <v>-1.1741101741790771E-2</v>
      </c>
      <c r="CZ363" s="79">
        <v>2.799630630761385E-3</v>
      </c>
      <c r="DA363" s="79">
        <v>6.4624184742569923E-3</v>
      </c>
      <c r="DB363" s="79">
        <v>8.4530916064977646E-3</v>
      </c>
      <c r="DC363" s="79">
        <v>-2.6941027492284775E-2</v>
      </c>
      <c r="DD363" s="79">
        <v>-8.768041618168354E-3</v>
      </c>
      <c r="DE363" s="79">
        <v>-9.4093382358551025E-3</v>
      </c>
      <c r="DF363" s="79">
        <v>-4.1350290179252625E-2</v>
      </c>
      <c r="DG363" s="79">
        <v>-3.7134949117898941E-2</v>
      </c>
      <c r="DH363" s="79">
        <v>3.6335289478302002E-2</v>
      </c>
      <c r="DI363" s="79">
        <v>2.423548512160778E-2</v>
      </c>
      <c r="DJ363" s="79">
        <v>3.2966762781143188E-2</v>
      </c>
      <c r="DK363" s="79">
        <v>4.416235163807869E-2</v>
      </c>
      <c r="DL363" s="79">
        <v>3.2132670283317566E-2</v>
      </c>
      <c r="DM363" s="79">
        <v>4.2893074452877045E-2</v>
      </c>
      <c r="DN363" s="79">
        <v>4.2990196496248245E-2</v>
      </c>
      <c r="DO363" s="79">
        <v>4.5441601425409317E-2</v>
      </c>
      <c r="DP363" s="79">
        <v>6.9701716303825378E-2</v>
      </c>
      <c r="DQ363" s="79">
        <v>6.8759240210056305E-2</v>
      </c>
      <c r="DR363" s="79">
        <v>9.1300815343856812E-2</v>
      </c>
      <c r="DS363" s="79">
        <v>7.9887472093105316E-2</v>
      </c>
      <c r="DT363" s="79">
        <v>9.443163126707077E-2</v>
      </c>
      <c r="DU363" s="79">
        <v>4.3846987187862396E-2</v>
      </c>
      <c r="DV363" s="79">
        <v>2.3662682622671127E-2</v>
      </c>
      <c r="DW363" s="79">
        <v>7.2760679759085178E-3</v>
      </c>
      <c r="DX363" s="79">
        <v>1.7410984262824059E-2</v>
      </c>
      <c r="DY363" s="79">
        <v>2.7078583836555481E-2</v>
      </c>
      <c r="DZ363" s="79">
        <v>2.6948325335979462E-2</v>
      </c>
      <c r="EA363" s="79">
        <v>-7.1894773282110691E-3</v>
      </c>
      <c r="EB363" s="79">
        <v>1.3111953623592854E-2</v>
      </c>
      <c r="EC363" s="79">
        <v>1.1442955583333969E-2</v>
      </c>
      <c r="ED363" s="79">
        <v>-1.7596758902072906E-2</v>
      </c>
      <c r="EE363" s="79">
        <v>-1.0246948339045048E-2</v>
      </c>
      <c r="EF363" s="79">
        <v>6.2535695731639862E-2</v>
      </c>
      <c r="EG363" s="79">
        <v>4.9154613167047501E-2</v>
      </c>
      <c r="EH363" s="79">
        <v>5.5262502282857895E-2</v>
      </c>
      <c r="EI363" s="79">
        <v>6.7743450403213501E-2</v>
      </c>
      <c r="EJ363" s="79">
        <v>5.8118201792240143E-2</v>
      </c>
      <c r="EK363" s="79">
        <v>6.9848738610744476E-2</v>
      </c>
      <c r="EL363" s="79">
        <v>6.9672740995883942E-2</v>
      </c>
      <c r="EM363" s="79">
        <v>7.6260186731815338E-2</v>
      </c>
      <c r="EN363" s="79">
        <v>0.10085601359605789</v>
      </c>
      <c r="EO363" s="79">
        <v>0.10163100063800812</v>
      </c>
      <c r="EP363" s="79">
        <v>0.12452636659145355</v>
      </c>
      <c r="EQ363" s="79">
        <v>0.11479570716619492</v>
      </c>
      <c r="ER363" s="79">
        <v>0.12843364477157593</v>
      </c>
      <c r="ES363" s="79">
        <v>7.7089935541152954E-2</v>
      </c>
      <c r="ET363" s="79">
        <v>5.3863547742366791E-2</v>
      </c>
      <c r="EU363" s="79">
        <v>3.4733843058347702E-2</v>
      </c>
      <c r="EV363" s="79">
        <v>3.8507461547851563E-2</v>
      </c>
      <c r="EW363" s="79">
        <v>63.852180480957031</v>
      </c>
      <c r="EX363" s="79">
        <v>63.044902801513672</v>
      </c>
      <c r="EY363" s="79">
        <v>62.209739685058594</v>
      </c>
      <c r="EZ363" s="79">
        <v>61.241092681884766</v>
      </c>
      <c r="FA363" s="79">
        <v>60.14056396484375</v>
      </c>
      <c r="FB363" s="79">
        <v>59.354526519775391</v>
      </c>
      <c r="FC363" s="79">
        <v>58.688671112060547</v>
      </c>
      <c r="FD363" s="79">
        <v>58.246971130371094</v>
      </c>
      <c r="FE363" s="79">
        <v>60.82745361328125</v>
      </c>
      <c r="FF363" s="79">
        <v>66.550453186035156</v>
      </c>
      <c r="FG363" s="79">
        <v>71.185333251953125</v>
      </c>
      <c r="FH363" s="79">
        <v>75.007865905761719</v>
      </c>
      <c r="FI363" s="79">
        <v>77.914093017578125</v>
      </c>
      <c r="FJ363" s="79">
        <v>80.271469116210938</v>
      </c>
      <c r="FK363" s="79">
        <v>82.395790100097656</v>
      </c>
      <c r="FL363" s="79">
        <v>84.165298461914063</v>
      </c>
      <c r="FM363" s="79">
        <v>85.002166748046875</v>
      </c>
      <c r="FN363" s="79">
        <v>85.200065612792969</v>
      </c>
      <c r="FO363" s="79">
        <v>83.331298828125</v>
      </c>
      <c r="FP363" s="79">
        <v>78.388252258300781</v>
      </c>
      <c r="FQ363" s="79">
        <v>72.585762023925781</v>
      </c>
      <c r="FR363" s="79">
        <v>69.249839782714844</v>
      </c>
      <c r="FS363" s="79">
        <v>67.587684631347656</v>
      </c>
      <c r="FT363" s="79">
        <v>65.98126220703125</v>
      </c>
      <c r="FU363" s="79">
        <v>2.3708131164312363E-2</v>
      </c>
      <c r="FV363" s="79">
        <v>3.743869811296463E-2</v>
      </c>
      <c r="FW363" s="79">
        <v>2.2044314071536064E-2</v>
      </c>
      <c r="FX363" s="79">
        <v>166.69999694824219</v>
      </c>
      <c r="FY363" s="79">
        <v>1</v>
      </c>
      <c r="FZ363" s="52"/>
      <c r="GA363" s="34"/>
    </row>
    <row r="364" spans="1:183" x14ac:dyDescent="0.25">
      <c r="A364" t="s">
        <v>186</v>
      </c>
      <c r="B364" t="s">
        <v>236</v>
      </c>
      <c r="C364" t="s">
        <v>194</v>
      </c>
      <c r="D364" t="s">
        <v>202</v>
      </c>
      <c r="E364" t="s">
        <v>210</v>
      </c>
      <c r="F364" t="s">
        <v>185</v>
      </c>
      <c r="G364" t="s">
        <v>1</v>
      </c>
      <c r="H364" s="79">
        <v>500</v>
      </c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  <c r="AH364" s="79"/>
      <c r="AI364" s="79"/>
      <c r="AJ364" s="79"/>
      <c r="AK364" s="79"/>
      <c r="AL364" s="79"/>
      <c r="AM364" s="79"/>
      <c r="AN364" s="79"/>
      <c r="AO364" s="79"/>
      <c r="AP364" s="79"/>
      <c r="AQ364" s="79"/>
      <c r="AR364" s="79"/>
      <c r="AS364" s="79"/>
      <c r="AT364" s="79"/>
      <c r="AU364" s="79"/>
      <c r="AV364" s="79"/>
      <c r="AW364" s="79"/>
      <c r="AX364" s="79"/>
      <c r="AY364" s="79"/>
      <c r="AZ364" s="79"/>
      <c r="BA364" s="79"/>
      <c r="BB364" s="79"/>
      <c r="BC364" s="79"/>
      <c r="BD364" s="79"/>
      <c r="BE364" s="79"/>
      <c r="BF364" s="79"/>
      <c r="BG364" s="79"/>
      <c r="BH364" s="79"/>
      <c r="BI364" s="79"/>
      <c r="BJ364" s="79"/>
      <c r="BK364" s="79"/>
      <c r="BL364" s="79"/>
      <c r="BM364" s="79"/>
      <c r="BN364" s="79"/>
      <c r="BO364" s="79"/>
      <c r="BP364" s="79"/>
      <c r="BQ364" s="79"/>
      <c r="BR364" s="79"/>
      <c r="BS364" s="79"/>
      <c r="BT364" s="79"/>
      <c r="BU364" s="79"/>
      <c r="BV364" s="79"/>
      <c r="BW364" s="79"/>
      <c r="BX364" s="79"/>
      <c r="BY364" s="79"/>
      <c r="BZ364" s="79"/>
      <c r="CA364" s="79"/>
      <c r="CB364" s="79"/>
      <c r="CC364" s="79"/>
      <c r="CD364" s="79"/>
      <c r="CE364" s="79"/>
      <c r="CF364" s="79"/>
      <c r="CG364" s="79"/>
      <c r="CH364" s="79"/>
      <c r="CI364" s="79"/>
      <c r="CJ364" s="79"/>
      <c r="CK364" s="79"/>
      <c r="CL364" s="79"/>
      <c r="CM364" s="79"/>
      <c r="CN364" s="79"/>
      <c r="CO364" s="79"/>
      <c r="CP364" s="79"/>
      <c r="CQ364" s="79"/>
      <c r="CR364" s="79"/>
      <c r="CS364" s="79"/>
      <c r="CT364" s="79"/>
      <c r="CU364" s="79"/>
      <c r="CV364" s="79"/>
      <c r="CW364" s="79"/>
      <c r="CX364" s="79"/>
      <c r="CY364" s="79"/>
      <c r="CZ364" s="79"/>
      <c r="DA364" s="79"/>
      <c r="DB364" s="79"/>
      <c r="DC364" s="79"/>
      <c r="DD364" s="79"/>
      <c r="DE364" s="79"/>
      <c r="DF364" s="79"/>
      <c r="DG364" s="79"/>
      <c r="DH364" s="79"/>
      <c r="DI364" s="79"/>
      <c r="DJ364" s="79"/>
      <c r="DK364" s="79"/>
      <c r="DL364" s="79"/>
      <c r="DM364" s="79"/>
      <c r="DN364" s="79"/>
      <c r="DO364" s="79"/>
      <c r="DP364" s="79"/>
      <c r="DQ364" s="79"/>
      <c r="DR364" s="79"/>
      <c r="DS364" s="79"/>
      <c r="DT364" s="79"/>
      <c r="DU364" s="79"/>
      <c r="DV364" s="79"/>
      <c r="DW364" s="79"/>
      <c r="DX364" s="79"/>
      <c r="DY364" s="79"/>
      <c r="DZ364" s="79"/>
      <c r="EA364" s="79"/>
      <c r="EB364" s="79"/>
      <c r="EC364" s="79"/>
      <c r="ED364" s="79"/>
      <c r="EE364" s="79"/>
      <c r="EF364" s="79"/>
      <c r="EG364" s="79"/>
      <c r="EH364" s="79"/>
      <c r="EI364" s="79"/>
      <c r="EJ364" s="79"/>
      <c r="EK364" s="79"/>
      <c r="EL364" s="79"/>
      <c r="EM364" s="79"/>
      <c r="EN364" s="79"/>
      <c r="EO364" s="79"/>
      <c r="EP364" s="79"/>
      <c r="EQ364" s="79"/>
      <c r="ER364" s="79"/>
      <c r="ES364" s="79"/>
      <c r="ET364" s="79"/>
      <c r="EU364" s="79"/>
      <c r="EV364" s="79"/>
      <c r="EW364" s="79"/>
      <c r="EX364" s="79"/>
      <c r="EY364" s="79"/>
      <c r="EZ364" s="79"/>
      <c r="FA364" s="79"/>
      <c r="FB364" s="79"/>
      <c r="FC364" s="79"/>
      <c r="FD364" s="79"/>
      <c r="FE364" s="79"/>
      <c r="FF364" s="79"/>
      <c r="FG364" s="79"/>
      <c r="FH364" s="79"/>
      <c r="FI364" s="79"/>
      <c r="FJ364" s="79"/>
      <c r="FK364" s="79"/>
      <c r="FL364" s="79"/>
      <c r="FM364" s="79"/>
      <c r="FN364" s="79"/>
      <c r="FO364" s="79"/>
      <c r="FP364" s="79"/>
      <c r="FQ364" s="79"/>
      <c r="FR364" s="79"/>
      <c r="FS364" s="79"/>
      <c r="FT364" s="79"/>
      <c r="FU364" s="79"/>
      <c r="FV364" s="79"/>
      <c r="FW364" s="79"/>
      <c r="FX364" s="79">
        <v>52.349998474121094</v>
      </c>
      <c r="FY364" s="79">
        <v>0</v>
      </c>
      <c r="FZ364" s="52"/>
      <c r="GA364" s="34"/>
    </row>
    <row r="365" spans="1:183" x14ac:dyDescent="0.25">
      <c r="A365" t="s">
        <v>186</v>
      </c>
      <c r="B365" t="s">
        <v>236</v>
      </c>
      <c r="C365" t="s">
        <v>194</v>
      </c>
      <c r="D365" t="s">
        <v>202</v>
      </c>
      <c r="E365" t="s">
        <v>241</v>
      </c>
      <c r="F365" t="s">
        <v>1</v>
      </c>
      <c r="G365" t="s">
        <v>198</v>
      </c>
      <c r="H365" s="79">
        <v>22014</v>
      </c>
      <c r="I365" s="79">
        <v>0.35144504904747009</v>
      </c>
      <c r="J365" s="79">
        <v>0.30669984221458435</v>
      </c>
      <c r="K365" s="79">
        <v>0.28347685933113098</v>
      </c>
      <c r="L365" s="79">
        <v>0.27163249254226685</v>
      </c>
      <c r="M365" s="79">
        <v>0.26972591876983643</v>
      </c>
      <c r="N365" s="79">
        <v>0.29678383469581604</v>
      </c>
      <c r="O365" s="79">
        <v>0.35129076242446899</v>
      </c>
      <c r="P365" s="79">
        <v>0.44076833128929138</v>
      </c>
      <c r="Q365" s="79">
        <v>0.43657195568084717</v>
      </c>
      <c r="R365" s="79">
        <v>0.41340368986129761</v>
      </c>
      <c r="S365" s="79">
        <v>0.38293576240539551</v>
      </c>
      <c r="T365" s="79">
        <v>0.37018048763275146</v>
      </c>
      <c r="U365" s="79">
        <v>0.36132717132568359</v>
      </c>
      <c r="V365" s="79">
        <v>0.3425162136554718</v>
      </c>
      <c r="W365" s="79">
        <v>0.33859804272651672</v>
      </c>
      <c r="X365" s="79">
        <v>0.33982989192008972</v>
      </c>
      <c r="Y365" s="79">
        <v>0.3445475697517395</v>
      </c>
      <c r="Z365" s="79">
        <v>0.40306609869003296</v>
      </c>
      <c r="AA365" s="79">
        <v>0.53331851959228516</v>
      </c>
      <c r="AB365" s="79">
        <v>0.60177809000015259</v>
      </c>
      <c r="AC365" s="79">
        <v>0.60797250270843506</v>
      </c>
      <c r="AD365" s="79">
        <v>0.5777168869972229</v>
      </c>
      <c r="AE365" s="79">
        <v>0.51526379585266113</v>
      </c>
      <c r="AF365" s="79">
        <v>0.42266112565994263</v>
      </c>
      <c r="AG365" s="79">
        <v>-3.5130400210618973E-2</v>
      </c>
      <c r="AH365" s="79">
        <v>-3.3330094069242477E-2</v>
      </c>
      <c r="AI365" s="79">
        <v>-3.5747941583395004E-2</v>
      </c>
      <c r="AJ365" s="79">
        <v>-3.9642971009016037E-2</v>
      </c>
      <c r="AK365" s="79">
        <v>-3.4159649163484573E-2</v>
      </c>
      <c r="AL365" s="79">
        <v>-2.9691148549318314E-2</v>
      </c>
      <c r="AM365" s="79">
        <v>-3.4763015806674957E-2</v>
      </c>
      <c r="AN365" s="79">
        <v>-5.3385943174362183E-2</v>
      </c>
      <c r="AO365" s="79">
        <v>-2.7605669572949409E-2</v>
      </c>
      <c r="AP365" s="79">
        <v>-1.5244411304593086E-2</v>
      </c>
      <c r="AQ365" s="79">
        <v>-8.3491234108805656E-3</v>
      </c>
      <c r="AR365" s="79">
        <v>-1.5089170075953007E-2</v>
      </c>
      <c r="AS365" s="79">
        <v>-1.8063003197312355E-2</v>
      </c>
      <c r="AT365" s="79">
        <v>-1.9265828654170036E-2</v>
      </c>
      <c r="AU365" s="79">
        <v>-2.5023933500051498E-2</v>
      </c>
      <c r="AV365" s="79">
        <v>-1.0738051496446133E-2</v>
      </c>
      <c r="AW365" s="79">
        <v>-5.4162638261914253E-3</v>
      </c>
      <c r="AX365" s="79">
        <v>-9.6499966457486153E-3</v>
      </c>
      <c r="AY365" s="79">
        <v>1.3436931185424328E-3</v>
      </c>
      <c r="AZ365" s="79">
        <v>-1.2476156465709209E-2</v>
      </c>
      <c r="BA365" s="79">
        <v>-1.6170918941497803E-2</v>
      </c>
      <c r="BB365" s="79">
        <v>-3.5239506512880325E-2</v>
      </c>
      <c r="BC365" s="79">
        <v>-3.0026922002434731E-2</v>
      </c>
      <c r="BD365" s="79">
        <v>-3.5400759428739548E-2</v>
      </c>
      <c r="BE365" s="79">
        <v>-2.3200485855340958E-2</v>
      </c>
      <c r="BF365" s="79">
        <v>-2.2977236658334732E-2</v>
      </c>
      <c r="BG365" s="79">
        <v>-2.6211939752101898E-2</v>
      </c>
      <c r="BH365" s="79">
        <v>-2.9585812240839005E-2</v>
      </c>
      <c r="BI365" s="79">
        <v>-2.429761178791523E-2</v>
      </c>
      <c r="BJ365" s="79">
        <v>-1.9484518095850945E-2</v>
      </c>
      <c r="BK365" s="79">
        <v>-2.4428730830550194E-2</v>
      </c>
      <c r="BL365" s="79">
        <v>-4.1100762784481049E-2</v>
      </c>
      <c r="BM365" s="79">
        <v>-1.7874278128147125E-2</v>
      </c>
      <c r="BN365" s="79">
        <v>-3.896697424352169E-3</v>
      </c>
      <c r="BO365" s="79">
        <v>3.4932082053273916E-3</v>
      </c>
      <c r="BP365" s="79">
        <v>-4.1298330761492252E-3</v>
      </c>
      <c r="BQ365" s="79">
        <v>-7.9618068411946297E-3</v>
      </c>
      <c r="BR365" s="79">
        <v>-1.1815378442406654E-2</v>
      </c>
      <c r="BS365" s="79">
        <v>-1.60516407340765E-2</v>
      </c>
      <c r="BT365" s="79">
        <v>-3.9513865485787392E-3</v>
      </c>
      <c r="BU365" s="79">
        <v>1.7658879514783621E-3</v>
      </c>
      <c r="BV365" s="79">
        <v>-1.8285311525687575E-3</v>
      </c>
      <c r="BW365" s="79">
        <v>9.8714809864759445E-3</v>
      </c>
      <c r="BX365" s="79">
        <v>-2.3308675736188889E-3</v>
      </c>
      <c r="BY365" s="79">
        <v>-5.7575143873691559E-3</v>
      </c>
      <c r="BZ365" s="79">
        <v>-2.3871662095189095E-2</v>
      </c>
      <c r="CA365" s="79">
        <v>-1.7114540562033653E-2</v>
      </c>
      <c r="CB365" s="79">
        <v>-2.2464731708168983E-2</v>
      </c>
      <c r="CC365" s="79">
        <v>-1.4937861822545528E-2</v>
      </c>
      <c r="CD365" s="79">
        <v>-1.5806874260306358E-2</v>
      </c>
      <c r="CE365" s="79">
        <v>-1.9607333466410637E-2</v>
      </c>
      <c r="CF365" s="79">
        <v>-2.2620253264904022E-2</v>
      </c>
      <c r="CG365" s="79">
        <v>-1.7467191442847252E-2</v>
      </c>
      <c r="CH365" s="79">
        <v>-1.2415436096489429E-2</v>
      </c>
      <c r="CI365" s="79">
        <v>-1.7271237447857857E-2</v>
      </c>
      <c r="CJ365" s="79">
        <v>-3.2592080533504486E-2</v>
      </c>
      <c r="CK365" s="79">
        <v>-1.1134345084428787E-2</v>
      </c>
      <c r="CL365" s="79">
        <v>3.9626951329410076E-3</v>
      </c>
      <c r="CM365" s="79">
        <v>1.169517170637846E-2</v>
      </c>
      <c r="CN365" s="79">
        <v>3.4605700056999922E-3</v>
      </c>
      <c r="CO365" s="79">
        <v>-9.6574967028573155E-4</v>
      </c>
      <c r="CP365" s="79">
        <v>-6.6552199423313141E-3</v>
      </c>
      <c r="CQ365" s="79">
        <v>-9.8374597728252411E-3</v>
      </c>
      <c r="CR365" s="79">
        <v>7.4903672793880105E-4</v>
      </c>
      <c r="CS365" s="79">
        <v>6.7402240820229053E-3</v>
      </c>
      <c r="CT365" s="79">
        <v>3.5885924007743597E-3</v>
      </c>
      <c r="CU365" s="79">
        <v>1.5777802094817162E-2</v>
      </c>
      <c r="CV365" s="79">
        <v>4.6957284212112427E-3</v>
      </c>
      <c r="CW365" s="79">
        <v>1.4547789469361305E-3</v>
      </c>
      <c r="CX365" s="79">
        <v>-1.5998328104615211E-2</v>
      </c>
      <c r="CY365" s="79">
        <v>-8.1714615225791931E-3</v>
      </c>
      <c r="CZ365" s="79">
        <v>-1.3505277223885059E-2</v>
      </c>
      <c r="DA365" s="79">
        <v>-6.6752382554113865E-3</v>
      </c>
      <c r="DB365" s="79">
        <v>-8.6365155875682831E-3</v>
      </c>
      <c r="DC365" s="79">
        <v>-1.3002729974687099E-2</v>
      </c>
      <c r="DD365" s="79">
        <v>-1.5654696151614189E-2</v>
      </c>
      <c r="DE365" s="79">
        <v>-1.0636772960424423E-2</v>
      </c>
      <c r="DF365" s="79">
        <v>-5.3463536314666271E-3</v>
      </c>
      <c r="DG365" s="79">
        <v>-1.0113744996488094E-2</v>
      </c>
      <c r="DH365" s="79">
        <v>-2.4083402007818222E-2</v>
      </c>
      <c r="DI365" s="79">
        <v>-4.3944125063717365E-3</v>
      </c>
      <c r="DJ365" s="79">
        <v>1.1822087690234184E-2</v>
      </c>
      <c r="DK365" s="79">
        <v>1.9897133111953735E-2</v>
      </c>
      <c r="DL365" s="79">
        <v>1.105097308754921E-2</v>
      </c>
      <c r="DM365" s="79">
        <v>6.0303076170384884E-3</v>
      </c>
      <c r="DN365" s="79">
        <v>-1.4950612094253302E-3</v>
      </c>
      <c r="DO365" s="79">
        <v>-3.6232767160981894E-3</v>
      </c>
      <c r="DP365" s="79">
        <v>5.4494598880410194E-3</v>
      </c>
      <c r="DQ365" s="79">
        <v>1.1714559979736805E-2</v>
      </c>
      <c r="DR365" s="79">
        <v>9.0057151392102242E-3</v>
      </c>
      <c r="DS365" s="79">
        <v>2.168411947786808E-2</v>
      </c>
      <c r="DT365" s="79">
        <v>1.1722325347363949E-2</v>
      </c>
      <c r="DU365" s="79">
        <v>8.6670722812414169E-3</v>
      </c>
      <c r="DV365" s="79">
        <v>-8.1249931827187538E-3</v>
      </c>
      <c r="DW365" s="79">
        <v>7.7161623630672693E-4</v>
      </c>
      <c r="DX365" s="79">
        <v>-4.5458218082785606E-3</v>
      </c>
      <c r="DY365" s="79">
        <v>5.2546779625117779E-3</v>
      </c>
      <c r="DZ365" s="79">
        <v>1.7163458978757262E-3</v>
      </c>
      <c r="EA365" s="79">
        <v>-3.4667300060391426E-3</v>
      </c>
      <c r="EB365" s="79">
        <v>-5.5975359864532948E-3</v>
      </c>
      <c r="EC365" s="79">
        <v>-7.7473325654864311E-4</v>
      </c>
      <c r="ED365" s="79">
        <v>4.8602777533233166E-3</v>
      </c>
      <c r="EE365" s="79">
        <v>2.2053947031963617E-4</v>
      </c>
      <c r="EF365" s="79">
        <v>-1.1798219755291939E-2</v>
      </c>
      <c r="EG365" s="79">
        <v>5.3369798697531223E-3</v>
      </c>
      <c r="EH365" s="79">
        <v>2.3169800639152527E-2</v>
      </c>
      <c r="EI365" s="79">
        <v>3.1739465892314911E-2</v>
      </c>
      <c r="EJ365" s="79">
        <v>2.2010309621691704E-2</v>
      </c>
      <c r="EK365" s="79">
        <v>1.6131501644849777E-2</v>
      </c>
      <c r="EL365" s="79">
        <v>5.9553887695074081E-3</v>
      </c>
      <c r="EM365" s="79">
        <v>5.3490153513848782E-3</v>
      </c>
      <c r="EN365" s="79">
        <v>1.2236124835908413E-2</v>
      </c>
      <c r="EO365" s="79">
        <v>1.8896713852882385E-2</v>
      </c>
      <c r="EP365" s="79">
        <v>1.6827180981636047E-2</v>
      </c>
      <c r="EQ365" s="79">
        <v>3.0211908742785454E-2</v>
      </c>
      <c r="ER365" s="79">
        <v>2.186761237680912E-2</v>
      </c>
      <c r="ES365" s="79">
        <v>1.9080478698015213E-2</v>
      </c>
      <c r="ET365" s="79">
        <v>3.2428517006337643E-3</v>
      </c>
      <c r="EU365" s="79">
        <v>1.3683999888598919E-2</v>
      </c>
      <c r="EV365" s="79">
        <v>8.3902077749371529E-3</v>
      </c>
      <c r="EW365" s="79">
        <v>56.421905517578125</v>
      </c>
      <c r="EX365" s="79">
        <v>55.612285614013672</v>
      </c>
      <c r="EY365" s="79">
        <v>54.817134857177734</v>
      </c>
      <c r="EZ365" s="79">
        <v>54.166023254394531</v>
      </c>
      <c r="FA365" s="79">
        <v>53.687221527099609</v>
      </c>
      <c r="FB365" s="79">
        <v>53.423526763916016</v>
      </c>
      <c r="FC365" s="79">
        <v>53.178924560546875</v>
      </c>
      <c r="FD365" s="79">
        <v>53.484306335449219</v>
      </c>
      <c r="FE365" s="79">
        <v>57.0509033203125</v>
      </c>
      <c r="FF365" s="79">
        <v>61.161289215087891</v>
      </c>
      <c r="FG365" s="79">
        <v>64.665992736816406</v>
      </c>
      <c r="FH365" s="79">
        <v>67.716232299804688</v>
      </c>
      <c r="FI365" s="79">
        <v>70.276824951171875</v>
      </c>
      <c r="FJ365" s="79">
        <v>71.927810668945313</v>
      </c>
      <c r="FK365" s="79">
        <v>73.380668640136719</v>
      </c>
      <c r="FL365" s="79">
        <v>73.487052917480469</v>
      </c>
      <c r="FM365" s="79">
        <v>72.463180541992188</v>
      </c>
      <c r="FN365" s="79">
        <v>69.587020874023438</v>
      </c>
      <c r="FO365" s="79">
        <v>65.512992858886719</v>
      </c>
      <c r="FP365" s="79">
        <v>62.984584808349609</v>
      </c>
      <c r="FQ365" s="79">
        <v>61.146221160888672</v>
      </c>
      <c r="FR365" s="79">
        <v>59.753204345703125</v>
      </c>
      <c r="FS365" s="79">
        <v>58.394905090332031</v>
      </c>
      <c r="FT365" s="79">
        <v>57.427444458007813</v>
      </c>
      <c r="FU365" s="79">
        <v>8.0455420538783073E-3</v>
      </c>
      <c r="FV365" s="79">
        <v>8.0721313133835793E-3</v>
      </c>
      <c r="FW365" s="79">
        <v>8.951541967689991E-3</v>
      </c>
      <c r="FX365" s="79">
        <v>153.14468383789063</v>
      </c>
      <c r="FY365" s="79">
        <v>1</v>
      </c>
      <c r="FZ365" s="52"/>
      <c r="GA365" s="34"/>
    </row>
    <row r="366" spans="1:183" x14ac:dyDescent="0.25">
      <c r="A366" t="s">
        <v>186</v>
      </c>
      <c r="B366" t="s">
        <v>236</v>
      </c>
      <c r="C366" t="s">
        <v>194</v>
      </c>
      <c r="D366" t="s">
        <v>202</v>
      </c>
      <c r="E366" t="s">
        <v>241</v>
      </c>
      <c r="F366" t="s">
        <v>1</v>
      </c>
      <c r="G366" t="s">
        <v>200</v>
      </c>
      <c r="H366" s="79">
        <v>3310</v>
      </c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  <c r="AH366" s="79"/>
      <c r="AI366" s="79"/>
      <c r="AJ366" s="79"/>
      <c r="AK366" s="79"/>
      <c r="AL366" s="79"/>
      <c r="AM366" s="79"/>
      <c r="AN366" s="79"/>
      <c r="AO366" s="79"/>
      <c r="AP366" s="79"/>
      <c r="AQ366" s="79"/>
      <c r="AR366" s="79"/>
      <c r="AS366" s="79"/>
      <c r="AT366" s="79"/>
      <c r="AU366" s="79"/>
      <c r="AV366" s="79"/>
      <c r="AW366" s="79"/>
      <c r="AX366" s="79"/>
      <c r="AY366" s="79"/>
      <c r="AZ366" s="79"/>
      <c r="BA366" s="79"/>
      <c r="BB366" s="79"/>
      <c r="BC366" s="79"/>
      <c r="BD366" s="79"/>
      <c r="BE366" s="79"/>
      <c r="BF366" s="79"/>
      <c r="BG366" s="79"/>
      <c r="BH366" s="79"/>
      <c r="BI366" s="79"/>
      <c r="BJ366" s="79"/>
      <c r="BK366" s="79"/>
      <c r="BL366" s="79"/>
      <c r="BM366" s="79"/>
      <c r="BN366" s="79"/>
      <c r="BO366" s="79"/>
      <c r="BP366" s="79"/>
      <c r="BQ366" s="79"/>
      <c r="BR366" s="79"/>
      <c r="BS366" s="79"/>
      <c r="BT366" s="79"/>
      <c r="BU366" s="79"/>
      <c r="BV366" s="79"/>
      <c r="BW366" s="79"/>
      <c r="BX366" s="79"/>
      <c r="BY366" s="79"/>
      <c r="BZ366" s="79"/>
      <c r="CA366" s="79"/>
      <c r="CB366" s="79"/>
      <c r="CC366" s="79"/>
      <c r="CD366" s="79"/>
      <c r="CE366" s="79"/>
      <c r="CF366" s="79"/>
      <c r="CG366" s="79"/>
      <c r="CH366" s="79"/>
      <c r="CI366" s="79"/>
      <c r="CJ366" s="79"/>
      <c r="CK366" s="79"/>
      <c r="CL366" s="79"/>
      <c r="CM366" s="79"/>
      <c r="CN366" s="79"/>
      <c r="CO366" s="79"/>
      <c r="CP366" s="79"/>
      <c r="CQ366" s="79"/>
      <c r="CR366" s="79"/>
      <c r="CS366" s="79"/>
      <c r="CT366" s="79"/>
      <c r="CU366" s="79"/>
      <c r="CV366" s="79"/>
      <c r="CW366" s="79"/>
      <c r="CX366" s="79"/>
      <c r="CY366" s="79"/>
      <c r="CZ366" s="79"/>
      <c r="DA366" s="79"/>
      <c r="DB366" s="79"/>
      <c r="DC366" s="79"/>
      <c r="DD366" s="79"/>
      <c r="DE366" s="79"/>
      <c r="DF366" s="79"/>
      <c r="DG366" s="79"/>
      <c r="DH366" s="79"/>
      <c r="DI366" s="79"/>
      <c r="DJ366" s="79"/>
      <c r="DK366" s="79"/>
      <c r="DL366" s="79"/>
      <c r="DM366" s="79"/>
      <c r="DN366" s="79"/>
      <c r="DO366" s="79"/>
      <c r="DP366" s="79"/>
      <c r="DQ366" s="79"/>
      <c r="DR366" s="79"/>
      <c r="DS366" s="79"/>
      <c r="DT366" s="79"/>
      <c r="DU366" s="79"/>
      <c r="DV366" s="79"/>
      <c r="DW366" s="79"/>
      <c r="DX366" s="79"/>
      <c r="DY366" s="79"/>
      <c r="DZ366" s="79"/>
      <c r="EA366" s="79"/>
      <c r="EB366" s="79"/>
      <c r="EC366" s="79"/>
      <c r="ED366" s="79"/>
      <c r="EE366" s="79"/>
      <c r="EF366" s="79"/>
      <c r="EG366" s="79"/>
      <c r="EH366" s="79"/>
      <c r="EI366" s="79"/>
      <c r="EJ366" s="79"/>
      <c r="EK366" s="79"/>
      <c r="EL366" s="79"/>
      <c r="EM366" s="79"/>
      <c r="EN366" s="79"/>
      <c r="EO366" s="79"/>
      <c r="EP366" s="79"/>
      <c r="EQ366" s="79"/>
      <c r="ER366" s="79"/>
      <c r="ES366" s="79"/>
      <c r="ET366" s="79"/>
      <c r="EU366" s="79"/>
      <c r="EV366" s="79"/>
      <c r="EW366" s="79"/>
      <c r="EX366" s="79"/>
      <c r="EY366" s="79"/>
      <c r="EZ366" s="79"/>
      <c r="FA366" s="79"/>
      <c r="FB366" s="79"/>
      <c r="FC366" s="79"/>
      <c r="FD366" s="79"/>
      <c r="FE366" s="79"/>
      <c r="FF366" s="79"/>
      <c r="FG366" s="79"/>
      <c r="FH366" s="79"/>
      <c r="FI366" s="79"/>
      <c r="FJ366" s="79"/>
      <c r="FK366" s="79"/>
      <c r="FL366" s="79"/>
      <c r="FM366" s="79"/>
      <c r="FN366" s="79"/>
      <c r="FO366" s="79"/>
      <c r="FP366" s="79"/>
      <c r="FQ366" s="79"/>
      <c r="FR366" s="79"/>
      <c r="FS366" s="79"/>
      <c r="FT366" s="79"/>
      <c r="FU366" s="79"/>
      <c r="FV366" s="79"/>
      <c r="FW366" s="79"/>
      <c r="FX366" s="79">
        <v>34.503009796142578</v>
      </c>
      <c r="FY366" s="79">
        <v>0</v>
      </c>
      <c r="FZ366" s="52"/>
      <c r="GA366" s="34"/>
    </row>
    <row r="367" spans="1:183" x14ac:dyDescent="0.25">
      <c r="A367" t="s">
        <v>186</v>
      </c>
      <c r="B367" t="s">
        <v>236</v>
      </c>
      <c r="C367" t="s">
        <v>194</v>
      </c>
      <c r="D367" t="s">
        <v>202</v>
      </c>
      <c r="E367" t="s">
        <v>241</v>
      </c>
      <c r="F367" t="s">
        <v>1</v>
      </c>
      <c r="G367" t="s">
        <v>1</v>
      </c>
      <c r="H367" s="79">
        <v>25324</v>
      </c>
      <c r="I367" s="79">
        <v>0.37447541952133179</v>
      </c>
      <c r="J367" s="79">
        <v>0.32192611694335938</v>
      </c>
      <c r="K367" s="79">
        <v>0.29623758792877197</v>
      </c>
      <c r="L367" s="79">
        <v>0.28321555256843567</v>
      </c>
      <c r="M367" s="79">
        <v>0.28205126523971558</v>
      </c>
      <c r="N367" s="79">
        <v>0.30578011274337769</v>
      </c>
      <c r="O367" s="79">
        <v>0.36685100197792053</v>
      </c>
      <c r="P367" s="79">
        <v>0.45924043655395508</v>
      </c>
      <c r="Q367" s="79">
        <v>0.45369642972946167</v>
      </c>
      <c r="R367" s="79">
        <v>0.42670318484306335</v>
      </c>
      <c r="S367" s="79">
        <v>0.39916804432868958</v>
      </c>
      <c r="T367" s="79">
        <v>0.38248461484909058</v>
      </c>
      <c r="U367" s="79">
        <v>0.37508675456047058</v>
      </c>
      <c r="V367" s="79">
        <v>0.35636961460113525</v>
      </c>
      <c r="W367" s="79">
        <v>0.35744285583496094</v>
      </c>
      <c r="X367" s="79">
        <v>0.35929790139198303</v>
      </c>
      <c r="Y367" s="79">
        <v>0.369585782289505</v>
      </c>
      <c r="Z367" s="79">
        <v>0.42443278431892395</v>
      </c>
      <c r="AA367" s="79">
        <v>0.55041694641113281</v>
      </c>
      <c r="AB367" s="79">
        <v>0.62088018655776978</v>
      </c>
      <c r="AC367" s="79">
        <v>0.62656664848327637</v>
      </c>
      <c r="AD367" s="79">
        <v>0.59910476207733154</v>
      </c>
      <c r="AE367" s="79">
        <v>0.53421628475189209</v>
      </c>
      <c r="AF367" s="79">
        <v>0.44073572754859924</v>
      </c>
      <c r="AG367" s="79">
        <v>-4.4354356825351715E-2</v>
      </c>
      <c r="AH367" s="79">
        <v>-4.7927007079124451E-2</v>
      </c>
      <c r="AI367" s="79">
        <v>-4.1953328996896744E-2</v>
      </c>
      <c r="AJ367" s="79">
        <v>-4.2856186628341675E-2</v>
      </c>
      <c r="AK367" s="79">
        <v>-3.0701033771038055E-2</v>
      </c>
      <c r="AL367" s="79">
        <v>-2.9408231377601624E-2</v>
      </c>
      <c r="AM367" s="79">
        <v>-3.8946576416492462E-2</v>
      </c>
      <c r="AN367" s="79">
        <v>-4.5798048377037048E-2</v>
      </c>
      <c r="AO367" s="79">
        <v>-2.296898141503334E-2</v>
      </c>
      <c r="AP367" s="79">
        <v>-1.5132652595639229E-2</v>
      </c>
      <c r="AQ367" s="79">
        <v>-7.2953575290739536E-3</v>
      </c>
      <c r="AR367" s="79">
        <v>-1.8080949783325195E-2</v>
      </c>
      <c r="AS367" s="79">
        <v>-2.2368006408214569E-2</v>
      </c>
      <c r="AT367" s="79">
        <v>-2.6807621121406555E-2</v>
      </c>
      <c r="AU367" s="79">
        <v>-2.6912741363048553E-2</v>
      </c>
      <c r="AV367" s="79">
        <v>-1.0719775222241879E-2</v>
      </c>
      <c r="AW367" s="79">
        <v>-6.3941176049411297E-3</v>
      </c>
      <c r="AX367" s="79">
        <v>-1.5412770211696625E-2</v>
      </c>
      <c r="AY367" s="79">
        <v>-2.6179244741797447E-3</v>
      </c>
      <c r="AZ367" s="79">
        <v>-1.0582081042230129E-2</v>
      </c>
      <c r="BA367" s="79">
        <v>-1.2767487205564976E-2</v>
      </c>
      <c r="BB367" s="79">
        <v>-3.4130353480577469E-2</v>
      </c>
      <c r="BC367" s="79">
        <v>-2.8059905394911766E-2</v>
      </c>
      <c r="BD367" s="79">
        <v>-3.3174231648445129E-2</v>
      </c>
      <c r="BE367" s="79">
        <v>-3.1941395252943039E-2</v>
      </c>
      <c r="BF367" s="79">
        <v>-3.6271780729293823E-2</v>
      </c>
      <c r="BG367" s="79">
        <v>-3.1708016991615295E-2</v>
      </c>
      <c r="BH367" s="79">
        <v>-3.2772976905107498E-2</v>
      </c>
      <c r="BI367" s="79">
        <v>-2.1442793309688568E-2</v>
      </c>
      <c r="BJ367" s="79">
        <v>-2.0113596692681313E-2</v>
      </c>
      <c r="BK367" s="79">
        <v>-2.910718135535717E-2</v>
      </c>
      <c r="BL367" s="79">
        <v>-3.4660942852497101E-2</v>
      </c>
      <c r="BM367" s="79">
        <v>-1.2998106889426708E-2</v>
      </c>
      <c r="BN367" s="79">
        <v>-3.5202261060476303E-3</v>
      </c>
      <c r="BO367" s="79">
        <v>4.0271501056849957E-3</v>
      </c>
      <c r="BP367" s="79">
        <v>-7.9996529966592789E-3</v>
      </c>
      <c r="BQ367" s="79">
        <v>-1.2883235700428486E-2</v>
      </c>
      <c r="BR367" s="79">
        <v>-1.9079361110925674E-2</v>
      </c>
      <c r="BS367" s="79">
        <v>-1.7774080857634544E-2</v>
      </c>
      <c r="BT367" s="79">
        <v>-4.0616737678647041E-3</v>
      </c>
      <c r="BU367" s="79">
        <v>4.9388088518753648E-4</v>
      </c>
      <c r="BV367" s="79">
        <v>-7.8351134434342384E-3</v>
      </c>
      <c r="BW367" s="79">
        <v>5.6933988817036152E-3</v>
      </c>
      <c r="BX367" s="79">
        <v>-1.2503858888521791E-3</v>
      </c>
      <c r="BY367" s="79">
        <v>-2.9754810966551304E-3</v>
      </c>
      <c r="BZ367" s="79">
        <v>-2.3476969450712204E-2</v>
      </c>
      <c r="CA367" s="79">
        <v>-1.6030807048082352E-2</v>
      </c>
      <c r="CB367" s="79">
        <v>-2.133539691567421E-2</v>
      </c>
      <c r="CC367" s="79">
        <v>-2.3344218730926514E-2</v>
      </c>
      <c r="CD367" s="79">
        <v>-2.819940447807312E-2</v>
      </c>
      <c r="CE367" s="79">
        <v>-2.4612147361040115E-2</v>
      </c>
      <c r="CF367" s="79">
        <v>-2.5789378210902214E-2</v>
      </c>
      <c r="CG367" s="79">
        <v>-1.5030559152364731E-2</v>
      </c>
      <c r="CH367" s="79">
        <v>-1.3676161877810955E-2</v>
      </c>
      <c r="CI367" s="79">
        <v>-2.2292448207736015E-2</v>
      </c>
      <c r="CJ367" s="79">
        <v>-2.6947414502501488E-2</v>
      </c>
      <c r="CK367" s="79">
        <v>-6.0923108831048012E-3</v>
      </c>
      <c r="CL367" s="79">
        <v>4.5225047506392002E-3</v>
      </c>
      <c r="CM367" s="79">
        <v>1.1869084089994431E-2</v>
      </c>
      <c r="CN367" s="79">
        <v>-1.0173791088163853E-3</v>
      </c>
      <c r="CO367" s="79">
        <v>-6.3141114078462124E-3</v>
      </c>
      <c r="CP367" s="79">
        <v>-1.3726793229579926E-2</v>
      </c>
      <c r="CQ367" s="79">
        <v>-1.144467294216156E-2</v>
      </c>
      <c r="CR367" s="79">
        <v>5.497058155015111E-4</v>
      </c>
      <c r="CS367" s="79">
        <v>5.2644875831902027E-3</v>
      </c>
      <c r="CT367" s="79">
        <v>-2.5868506636470556E-3</v>
      </c>
      <c r="CU367" s="79">
        <v>1.1449797078967094E-2</v>
      </c>
      <c r="CV367" s="79">
        <v>5.2127176895737648E-3</v>
      </c>
      <c r="CW367" s="79">
        <v>3.8064327090978622E-3</v>
      </c>
      <c r="CX367" s="79">
        <v>-1.6098469495773315E-2</v>
      </c>
      <c r="CY367" s="79">
        <v>-7.6994891278445721E-3</v>
      </c>
      <c r="CZ367" s="79">
        <v>-1.3135853223502636E-2</v>
      </c>
      <c r="DA367" s="79">
        <v>-1.4747041277587414E-2</v>
      </c>
      <c r="DB367" s="79">
        <v>-2.0127031952142715E-2</v>
      </c>
      <c r="DC367" s="79">
        <v>-1.7516275867819786E-2</v>
      </c>
      <c r="DD367" s="79">
        <v>-1.880577951669693E-2</v>
      </c>
      <c r="DE367" s="79">
        <v>-8.6183268576860428E-3</v>
      </c>
      <c r="DF367" s="79">
        <v>-7.2387256659567356E-3</v>
      </c>
      <c r="DG367" s="79">
        <v>-1.5477713197469711E-2</v>
      </c>
      <c r="DH367" s="79">
        <v>-1.9233886152505875E-2</v>
      </c>
      <c r="DI367" s="79">
        <v>8.1348576350137591E-4</v>
      </c>
      <c r="DJ367" s="79">
        <v>1.2565234676003456E-2</v>
      </c>
      <c r="DK367" s="79">
        <v>1.9711017608642578E-2</v>
      </c>
      <c r="DL367" s="79">
        <v>5.9648952446877956E-3</v>
      </c>
      <c r="DM367" s="79">
        <v>2.5501238997094333E-4</v>
      </c>
      <c r="DN367" s="79">
        <v>-8.3742253482341766E-3</v>
      </c>
      <c r="DO367" s="79">
        <v>-5.1152645610272884E-3</v>
      </c>
      <c r="DP367" s="79">
        <v>5.1610860973596573E-3</v>
      </c>
      <c r="DQ367" s="79">
        <v>1.0035094805061817E-2</v>
      </c>
      <c r="DR367" s="79">
        <v>2.6614116504788399E-3</v>
      </c>
      <c r="DS367" s="79">
        <v>1.7206195741891861E-2</v>
      </c>
      <c r="DT367" s="79">
        <v>1.16758206859231E-2</v>
      </c>
      <c r="DU367" s="79">
        <v>1.0588345117866993E-2</v>
      </c>
      <c r="DV367" s="79">
        <v>-8.7199676781892776E-3</v>
      </c>
      <c r="DW367" s="79">
        <v>6.3182861777022481E-4</v>
      </c>
      <c r="DX367" s="79">
        <v>-4.9363104626536369E-3</v>
      </c>
      <c r="DY367" s="79">
        <v>-2.3340818006545305E-3</v>
      </c>
      <c r="DZ367" s="79">
        <v>-8.471805602312088E-3</v>
      </c>
      <c r="EA367" s="79">
        <v>-7.2709685191512108E-3</v>
      </c>
      <c r="EB367" s="79">
        <v>-8.7225735187530518E-3</v>
      </c>
      <c r="EC367" s="79">
        <v>6.3991727074608207E-4</v>
      </c>
      <c r="ED367" s="79">
        <v>2.0559087861329317E-3</v>
      </c>
      <c r="EE367" s="79">
        <v>-5.6383195333182812E-3</v>
      </c>
      <c r="EF367" s="79">
        <v>-8.0967787653207779E-3</v>
      </c>
      <c r="EG367" s="79">
        <v>1.0784359648823738E-2</v>
      </c>
      <c r="EH367" s="79">
        <v>2.4177659302949905E-2</v>
      </c>
      <c r="EI367" s="79">
        <v>3.1033527106046677E-2</v>
      </c>
      <c r="EJ367" s="79">
        <v>1.604619063436985E-2</v>
      </c>
      <c r="EK367" s="79">
        <v>9.7397845238447189E-3</v>
      </c>
      <c r="EL367" s="79">
        <v>-6.4596656011417508E-4</v>
      </c>
      <c r="EM367" s="79">
        <v>4.0233954787254333E-3</v>
      </c>
      <c r="EN367" s="79">
        <v>1.1819185689091682E-2</v>
      </c>
      <c r="EO367" s="79">
        <v>1.6923094168305397E-2</v>
      </c>
      <c r="EP367" s="79">
        <v>1.0239068418741226E-2</v>
      </c>
      <c r="EQ367" s="79">
        <v>2.5517519563436508E-2</v>
      </c>
      <c r="ER367" s="79">
        <v>2.1007515490055084E-2</v>
      </c>
      <c r="ES367" s="79">
        <v>2.0380351692438126E-2</v>
      </c>
      <c r="ET367" s="79">
        <v>1.9334154203534126E-3</v>
      </c>
      <c r="EU367" s="79">
        <v>1.2660927139222622E-2</v>
      </c>
      <c r="EV367" s="79">
        <v>6.9025265984237194E-3</v>
      </c>
      <c r="EW367" s="79">
        <v>56.402851104736328</v>
      </c>
      <c r="EX367" s="79">
        <v>55.631938934326172</v>
      </c>
      <c r="EY367" s="79">
        <v>54.898159027099609</v>
      </c>
      <c r="EZ367" s="79">
        <v>54.204719543457031</v>
      </c>
      <c r="FA367" s="79">
        <v>53.648303985595703</v>
      </c>
      <c r="FB367" s="79">
        <v>53.298774719238281</v>
      </c>
      <c r="FC367" s="79">
        <v>52.972850799560547</v>
      </c>
      <c r="FD367" s="79">
        <v>53.142673492431641</v>
      </c>
      <c r="FE367" s="79">
        <v>56.916458129882813</v>
      </c>
      <c r="FF367" s="79">
        <v>61.147361755371094</v>
      </c>
      <c r="FG367" s="79">
        <v>64.766288757324219</v>
      </c>
      <c r="FH367" s="79">
        <v>67.86773681640625</v>
      </c>
      <c r="FI367" s="79">
        <v>70.48870849609375</v>
      </c>
      <c r="FJ367" s="79">
        <v>72.204544067382813</v>
      </c>
      <c r="FK367" s="79">
        <v>73.649833679199219</v>
      </c>
      <c r="FL367" s="79">
        <v>73.789619445800781</v>
      </c>
      <c r="FM367" s="79">
        <v>72.749015808105469</v>
      </c>
      <c r="FN367" s="79">
        <v>69.859634399414063</v>
      </c>
      <c r="FO367" s="79">
        <v>65.6986083984375</v>
      </c>
      <c r="FP367" s="79">
        <v>63.096290588378906</v>
      </c>
      <c r="FQ367" s="79">
        <v>61.179607391357422</v>
      </c>
      <c r="FR367" s="79">
        <v>59.807537078857422</v>
      </c>
      <c r="FS367" s="79">
        <v>58.457366943359375</v>
      </c>
      <c r="FT367" s="79">
        <v>57.443695068359375</v>
      </c>
      <c r="FU367" s="79">
        <v>7.6879430562257767E-3</v>
      </c>
      <c r="FV367" s="79">
        <v>7.5729945674538612E-3</v>
      </c>
      <c r="FW367" s="79">
        <v>8.5929790511727333E-3</v>
      </c>
      <c r="FX367" s="79">
        <v>187.64768981933594</v>
      </c>
      <c r="FY367" s="79">
        <v>1</v>
      </c>
      <c r="FZ367" s="52"/>
      <c r="GA367" s="34"/>
    </row>
    <row r="368" spans="1:183" x14ac:dyDescent="0.25">
      <c r="A368" t="s">
        <v>186</v>
      </c>
      <c r="B368" t="s">
        <v>236</v>
      </c>
      <c r="C368" t="s">
        <v>194</v>
      </c>
      <c r="D368" t="s">
        <v>202</v>
      </c>
      <c r="E368" t="s">
        <v>241</v>
      </c>
      <c r="F368" t="s">
        <v>178</v>
      </c>
      <c r="G368" t="s">
        <v>1</v>
      </c>
      <c r="H368" s="79">
        <v>18026</v>
      </c>
      <c r="I368" s="79">
        <v>0.34272778034210205</v>
      </c>
      <c r="J368" s="79">
        <v>0.29603645205497742</v>
      </c>
      <c r="K368" s="79">
        <v>0.2726169228553772</v>
      </c>
      <c r="L368" s="79">
        <v>0.2605338990688324</v>
      </c>
      <c r="M368" s="79">
        <v>0.25919467210769653</v>
      </c>
      <c r="N368" s="79">
        <v>0.29071483016014099</v>
      </c>
      <c r="O368" s="79">
        <v>0.35120493173599243</v>
      </c>
      <c r="P368" s="79">
        <v>0.44816312193870544</v>
      </c>
      <c r="Q368" s="79">
        <v>0.44240310788154602</v>
      </c>
      <c r="R368" s="79">
        <v>0.40373519062995911</v>
      </c>
      <c r="S368" s="79">
        <v>0.36569344997406006</v>
      </c>
      <c r="T368" s="79">
        <v>0.3460107147693634</v>
      </c>
      <c r="U368" s="79">
        <v>0.34306532144546509</v>
      </c>
      <c r="V368" s="79">
        <v>0.33346810936927795</v>
      </c>
      <c r="W368" s="79">
        <v>0.32838764786720276</v>
      </c>
      <c r="X368" s="79">
        <v>0.32908758521080017</v>
      </c>
      <c r="Y368" s="79">
        <v>0.33784535527229309</v>
      </c>
      <c r="Z368" s="79">
        <v>0.39225226640701294</v>
      </c>
      <c r="AA368" s="79">
        <v>0.52569705247879028</v>
      </c>
      <c r="AB368" s="79">
        <v>0.59577822685241699</v>
      </c>
      <c r="AC368" s="79">
        <v>0.59391707181930542</v>
      </c>
      <c r="AD368" s="79">
        <v>0.56576704978942871</v>
      </c>
      <c r="AE368" s="79">
        <v>0.50582283735275269</v>
      </c>
      <c r="AF368" s="79">
        <v>0.41525444388389587</v>
      </c>
      <c r="AG368" s="79">
        <v>-5.1539264619350433E-2</v>
      </c>
      <c r="AH368" s="79">
        <v>-4.8790477216243744E-2</v>
      </c>
      <c r="AI368" s="79">
        <v>-4.086172953248024E-2</v>
      </c>
      <c r="AJ368" s="79">
        <v>-4.2890898883342743E-2</v>
      </c>
      <c r="AK368" s="79">
        <v>-4.0767241269350052E-2</v>
      </c>
      <c r="AL368" s="79">
        <v>-3.4633059054613113E-2</v>
      </c>
      <c r="AM368" s="79">
        <v>-2.8645291924476624E-2</v>
      </c>
      <c r="AN368" s="79">
        <v>-3.8275323808193207E-2</v>
      </c>
      <c r="AO368" s="79">
        <v>-2.0252702757716179E-2</v>
      </c>
      <c r="AP368" s="79">
        <v>-1.5578798018395901E-2</v>
      </c>
      <c r="AQ368" s="79">
        <v>-6.9857696071267128E-3</v>
      </c>
      <c r="AR368" s="79">
        <v>-8.0781662836670876E-3</v>
      </c>
      <c r="AS368" s="79">
        <v>-1.5168170444667339E-2</v>
      </c>
      <c r="AT368" s="79">
        <v>-1.7367256805300713E-2</v>
      </c>
      <c r="AU368" s="79">
        <v>-1.690472848713398E-2</v>
      </c>
      <c r="AV368" s="79">
        <v>-5.569766741245985E-3</v>
      </c>
      <c r="AW368" s="79">
        <v>-2.812220947816968E-3</v>
      </c>
      <c r="AX368" s="79">
        <v>-7.0682051591575146E-3</v>
      </c>
      <c r="AY368" s="79">
        <v>4.0969191468320787E-4</v>
      </c>
      <c r="AZ368" s="79">
        <v>-9.9134435877203941E-3</v>
      </c>
      <c r="BA368" s="79">
        <v>-2.3879867047071457E-2</v>
      </c>
      <c r="BB368" s="79">
        <v>-4.0803156793117523E-2</v>
      </c>
      <c r="BC368" s="79">
        <v>-4.0786199271678925E-2</v>
      </c>
      <c r="BD368" s="79">
        <v>-4.9989555031061172E-2</v>
      </c>
      <c r="BE368" s="79">
        <v>-3.9058994501829147E-2</v>
      </c>
      <c r="BF368" s="79">
        <v>-3.8129385560750961E-2</v>
      </c>
      <c r="BG368" s="79">
        <v>-3.1321566551923752E-2</v>
      </c>
      <c r="BH368" s="79">
        <v>-3.283344954252243E-2</v>
      </c>
      <c r="BI368" s="79">
        <v>-3.0071472749114037E-2</v>
      </c>
      <c r="BJ368" s="79">
        <v>-2.3710394278168678E-2</v>
      </c>
      <c r="BK368" s="79">
        <v>-1.8274568021297455E-2</v>
      </c>
      <c r="BL368" s="79">
        <v>-2.6635270565748215E-2</v>
      </c>
      <c r="BM368" s="79">
        <v>-1.0035248473286629E-2</v>
      </c>
      <c r="BN368" s="79">
        <v>-4.8687774688005447E-3</v>
      </c>
      <c r="BO368" s="79">
        <v>2.3543341085314751E-3</v>
      </c>
      <c r="BP368" s="79">
        <v>-6.4673763699829578E-4</v>
      </c>
      <c r="BQ368" s="79">
        <v>-6.3257403671741486E-3</v>
      </c>
      <c r="BR368" s="79">
        <v>-9.9850399419665337E-3</v>
      </c>
      <c r="BS368" s="79">
        <v>-8.4663163870573044E-3</v>
      </c>
      <c r="BT368" s="79">
        <v>1.5373917995020747E-3</v>
      </c>
      <c r="BU368" s="79">
        <v>4.4703483581542969E-3</v>
      </c>
      <c r="BV368" s="79">
        <v>6.4231251599267125E-4</v>
      </c>
      <c r="BW368" s="79">
        <v>9.2212427407503128E-3</v>
      </c>
      <c r="BX368" s="79">
        <v>1.4185899635776877E-4</v>
      </c>
      <c r="BY368" s="79">
        <v>-1.2546365149319172E-2</v>
      </c>
      <c r="BZ368" s="79">
        <v>-2.7269212529063225E-2</v>
      </c>
      <c r="CA368" s="79">
        <v>-2.6907607913017273E-2</v>
      </c>
      <c r="CB368" s="79">
        <v>-3.6701634526252747E-2</v>
      </c>
      <c r="CC368" s="79">
        <v>-3.0415203422307968E-2</v>
      </c>
      <c r="CD368" s="79">
        <v>-3.0745552852749825E-2</v>
      </c>
      <c r="CE368" s="79">
        <v>-2.4714082479476929E-2</v>
      </c>
      <c r="CF368" s="79">
        <v>-2.5867694988846779E-2</v>
      </c>
      <c r="CG368" s="79">
        <v>-2.266361378133297E-2</v>
      </c>
      <c r="CH368" s="79">
        <v>-1.6145389527082443E-2</v>
      </c>
      <c r="CI368" s="79">
        <v>-1.109183207154274E-2</v>
      </c>
      <c r="CJ368" s="79">
        <v>-1.8573405221104622E-2</v>
      </c>
      <c r="CK368" s="79">
        <v>-2.9586704913526773E-3</v>
      </c>
      <c r="CL368" s="79">
        <v>2.5489504914730787E-3</v>
      </c>
      <c r="CM368" s="79">
        <v>8.823261596262455E-3</v>
      </c>
      <c r="CN368" s="79">
        <v>4.5002470724284649E-3</v>
      </c>
      <c r="CO368" s="79">
        <v>-2.0150092313997447E-4</v>
      </c>
      <c r="CP368" s="79">
        <v>-4.8721400089561939E-3</v>
      </c>
      <c r="CQ368" s="79">
        <v>-2.621897030621767E-3</v>
      </c>
      <c r="CR368" s="79">
        <v>6.4597879536449909E-3</v>
      </c>
      <c r="CS368" s="79">
        <v>9.5142330974340439E-3</v>
      </c>
      <c r="CT368" s="79">
        <v>5.9825936332345009E-3</v>
      </c>
      <c r="CU368" s="79">
        <v>1.5324096195399761E-2</v>
      </c>
      <c r="CV368" s="79">
        <v>7.1061314083635807E-3</v>
      </c>
      <c r="CW368" s="79">
        <v>-4.696813877671957E-3</v>
      </c>
      <c r="CX368" s="79">
        <v>-1.7895644530653954E-2</v>
      </c>
      <c r="CY368" s="79">
        <v>-1.7295338213443756E-2</v>
      </c>
      <c r="CZ368" s="79">
        <v>-2.7498459443449974E-2</v>
      </c>
      <c r="DA368" s="79">
        <v>-2.177140861749649E-2</v>
      </c>
      <c r="DB368" s="79">
        <v>-2.336171455681324E-2</v>
      </c>
      <c r="DC368" s="79">
        <v>-1.8106594681739807E-2</v>
      </c>
      <c r="DD368" s="79">
        <v>-1.8901938572525978E-2</v>
      </c>
      <c r="DE368" s="79">
        <v>-1.5255752950906754E-2</v>
      </c>
      <c r="DF368" s="79">
        <v>-8.5803847759962082E-3</v>
      </c>
      <c r="DG368" s="79">
        <v>-3.9090979844331741E-3</v>
      </c>
      <c r="DH368" s="79">
        <v>-1.0511539876461029E-2</v>
      </c>
      <c r="DI368" s="79">
        <v>4.1179079562425613E-3</v>
      </c>
      <c r="DJ368" s="79">
        <v>9.9666779860854149E-3</v>
      </c>
      <c r="DK368" s="79">
        <v>1.5292189083993435E-2</v>
      </c>
      <c r="DL368" s="79">
        <v>9.6472315490245819E-3</v>
      </c>
      <c r="DM368" s="79">
        <v>5.9227384626865387E-3</v>
      </c>
      <c r="DN368" s="79">
        <v>2.4076036061160266E-4</v>
      </c>
      <c r="DO368" s="79">
        <v>3.2225220929831266E-3</v>
      </c>
      <c r="DP368" s="79">
        <v>1.1382183991372585E-2</v>
      </c>
      <c r="DQ368" s="79">
        <v>1.4558118768036366E-2</v>
      </c>
      <c r="DR368" s="79">
        <v>1.1322875507175922E-2</v>
      </c>
      <c r="DS368" s="79">
        <v>2.142694965004921E-2</v>
      </c>
      <c r="DT368" s="79">
        <v>1.4070402830839157E-2</v>
      </c>
      <c r="DU368" s="79">
        <v>3.152735996991396E-3</v>
      </c>
      <c r="DV368" s="79">
        <v>-8.5220783948898315E-3</v>
      </c>
      <c r="DW368" s="79">
        <v>-7.6830703765153885E-3</v>
      </c>
      <c r="DX368" s="79">
        <v>-1.8295282498002052E-2</v>
      </c>
      <c r="DY368" s="79">
        <v>-9.2911422252655029E-3</v>
      </c>
      <c r="DZ368" s="79">
        <v>-1.2700625695288181E-2</v>
      </c>
      <c r="EA368" s="79">
        <v>-8.5664344951510429E-3</v>
      </c>
      <c r="EB368" s="79">
        <v>-8.8444938883185387E-3</v>
      </c>
      <c r="EC368" s="79">
        <v>-4.5599830336868763E-3</v>
      </c>
      <c r="ED368" s="79">
        <v>2.3422804661095142E-3</v>
      </c>
      <c r="EE368" s="79">
        <v>6.461629644036293E-3</v>
      </c>
      <c r="EF368" s="79">
        <v>1.1285144137218595E-3</v>
      </c>
      <c r="EG368" s="79">
        <v>1.4335362240672112E-2</v>
      </c>
      <c r="EH368" s="79">
        <v>2.067670039832592E-2</v>
      </c>
      <c r="EI368" s="79">
        <v>2.4632291868329048E-2</v>
      </c>
      <c r="EJ368" s="79">
        <v>1.7078660428524017E-2</v>
      </c>
      <c r="EK368" s="79">
        <v>1.4765168540179729E-2</v>
      </c>
      <c r="EL368" s="79">
        <v>7.6229763217270374E-3</v>
      </c>
      <c r="EM368" s="79">
        <v>1.1660934425890446E-2</v>
      </c>
      <c r="EN368" s="79">
        <v>1.8489344045519829E-2</v>
      </c>
      <c r="EO368" s="79">
        <v>2.1840687841176987E-2</v>
      </c>
      <c r="EP368" s="79">
        <v>1.9033394753932953E-2</v>
      </c>
      <c r="EQ368" s="79">
        <v>3.0238498002290726E-2</v>
      </c>
      <c r="ER368" s="79">
        <v>2.4125706404447556E-2</v>
      </c>
      <c r="ES368" s="79">
        <v>1.4486239291727543E-2</v>
      </c>
      <c r="ET368" s="79">
        <v>5.0118644721806049E-3</v>
      </c>
      <c r="EU368" s="79">
        <v>6.1955191195011139E-3</v>
      </c>
      <c r="EV368" s="79">
        <v>-5.0073605962097645E-3</v>
      </c>
      <c r="EW368" s="79">
        <v>56.977828979492188</v>
      </c>
      <c r="EX368" s="79">
        <v>56.210971832275391</v>
      </c>
      <c r="EY368" s="79">
        <v>55.507755279541016</v>
      </c>
      <c r="EZ368" s="79">
        <v>54.860492706298828</v>
      </c>
      <c r="FA368" s="79">
        <v>54.470325469970703</v>
      </c>
      <c r="FB368" s="79">
        <v>54.276969909667969</v>
      </c>
      <c r="FC368" s="79">
        <v>54.125907897949219</v>
      </c>
      <c r="FD368" s="79">
        <v>54.511306762695313</v>
      </c>
      <c r="FE368" s="79">
        <v>57.955364227294922</v>
      </c>
      <c r="FF368" s="79">
        <v>61.678543090820313</v>
      </c>
      <c r="FG368" s="79">
        <v>64.623558044433594</v>
      </c>
      <c r="FH368" s="79">
        <v>67.330848693847656</v>
      </c>
      <c r="FI368" s="79">
        <v>69.925491333007813</v>
      </c>
      <c r="FJ368" s="79">
        <v>71.556503295898438</v>
      </c>
      <c r="FK368" s="79">
        <v>72.8668212890625</v>
      </c>
      <c r="FL368" s="79">
        <v>72.919166564941406</v>
      </c>
      <c r="FM368" s="79">
        <v>71.97113037109375</v>
      </c>
      <c r="FN368" s="79">
        <v>69.104789733886719</v>
      </c>
      <c r="FO368" s="79">
        <v>65.34844970703125</v>
      </c>
      <c r="FP368" s="79">
        <v>62.986923217773438</v>
      </c>
      <c r="FQ368" s="79">
        <v>61.31365966796875</v>
      </c>
      <c r="FR368" s="79">
        <v>60.005348205566406</v>
      </c>
      <c r="FS368" s="79">
        <v>58.919227600097656</v>
      </c>
      <c r="FT368" s="79">
        <v>57.955726623535156</v>
      </c>
      <c r="FU368" s="79">
        <v>7.2582373395562172E-3</v>
      </c>
      <c r="FV368" s="79">
        <v>8.1398347392678261E-3</v>
      </c>
      <c r="FW368" s="79">
        <v>8.176758885383606E-3</v>
      </c>
      <c r="FX368" s="79">
        <v>150.47825622558594</v>
      </c>
      <c r="FY368" s="79">
        <v>1</v>
      </c>
      <c r="FZ368" s="52"/>
      <c r="GA368" s="34"/>
    </row>
    <row r="369" spans="1:183" x14ac:dyDescent="0.25">
      <c r="A369" t="s">
        <v>186</v>
      </c>
      <c r="B369" t="s">
        <v>236</v>
      </c>
      <c r="C369" t="s">
        <v>194</v>
      </c>
      <c r="D369" t="s">
        <v>202</v>
      </c>
      <c r="E369" t="s">
        <v>241</v>
      </c>
      <c r="F369" t="s">
        <v>179</v>
      </c>
      <c r="G369" t="s">
        <v>1</v>
      </c>
      <c r="H369" s="79">
        <v>897</v>
      </c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  <c r="AH369" s="79"/>
      <c r="AI369" s="79"/>
      <c r="AJ369" s="79"/>
      <c r="AK369" s="79"/>
      <c r="AL369" s="79"/>
      <c r="AM369" s="79"/>
      <c r="AN369" s="79"/>
      <c r="AO369" s="79"/>
      <c r="AP369" s="79"/>
      <c r="AQ369" s="79"/>
      <c r="AR369" s="79"/>
      <c r="AS369" s="79"/>
      <c r="AT369" s="79"/>
      <c r="AU369" s="79"/>
      <c r="AV369" s="79"/>
      <c r="AW369" s="79"/>
      <c r="AX369" s="79"/>
      <c r="AY369" s="79"/>
      <c r="AZ369" s="79"/>
      <c r="BA369" s="79"/>
      <c r="BB369" s="79"/>
      <c r="BC369" s="79"/>
      <c r="BD369" s="79"/>
      <c r="BE369" s="79"/>
      <c r="BF369" s="79"/>
      <c r="BG369" s="79"/>
      <c r="BH369" s="79"/>
      <c r="BI369" s="79"/>
      <c r="BJ369" s="79"/>
      <c r="BK369" s="79"/>
      <c r="BL369" s="79"/>
      <c r="BM369" s="79"/>
      <c r="BN369" s="79"/>
      <c r="BO369" s="79"/>
      <c r="BP369" s="79"/>
      <c r="BQ369" s="79"/>
      <c r="BR369" s="79"/>
      <c r="BS369" s="79"/>
      <c r="BT369" s="79"/>
      <c r="BU369" s="79"/>
      <c r="BV369" s="79"/>
      <c r="BW369" s="79"/>
      <c r="BX369" s="79"/>
      <c r="BY369" s="79"/>
      <c r="BZ369" s="79"/>
      <c r="CA369" s="79"/>
      <c r="CB369" s="79"/>
      <c r="CC369" s="79"/>
      <c r="CD369" s="79"/>
      <c r="CE369" s="79"/>
      <c r="CF369" s="79"/>
      <c r="CG369" s="79"/>
      <c r="CH369" s="79"/>
      <c r="CI369" s="79"/>
      <c r="CJ369" s="79"/>
      <c r="CK369" s="79"/>
      <c r="CL369" s="79"/>
      <c r="CM369" s="79"/>
      <c r="CN369" s="79"/>
      <c r="CO369" s="79"/>
      <c r="CP369" s="79"/>
      <c r="CQ369" s="79"/>
      <c r="CR369" s="79"/>
      <c r="CS369" s="79"/>
      <c r="CT369" s="79"/>
      <c r="CU369" s="79"/>
      <c r="CV369" s="79"/>
      <c r="CW369" s="79"/>
      <c r="CX369" s="79"/>
      <c r="CY369" s="79"/>
      <c r="CZ369" s="79"/>
      <c r="DA369" s="79"/>
      <c r="DB369" s="79"/>
      <c r="DC369" s="79"/>
      <c r="DD369" s="79"/>
      <c r="DE369" s="79"/>
      <c r="DF369" s="79"/>
      <c r="DG369" s="79"/>
      <c r="DH369" s="79"/>
      <c r="DI369" s="79"/>
      <c r="DJ369" s="79"/>
      <c r="DK369" s="79"/>
      <c r="DL369" s="79"/>
      <c r="DM369" s="79"/>
      <c r="DN369" s="79"/>
      <c r="DO369" s="79"/>
      <c r="DP369" s="79"/>
      <c r="DQ369" s="79"/>
      <c r="DR369" s="79"/>
      <c r="DS369" s="79"/>
      <c r="DT369" s="79"/>
      <c r="DU369" s="79"/>
      <c r="DV369" s="79"/>
      <c r="DW369" s="79"/>
      <c r="DX369" s="79"/>
      <c r="DY369" s="79"/>
      <c r="DZ369" s="79"/>
      <c r="EA369" s="79"/>
      <c r="EB369" s="79"/>
      <c r="EC369" s="79"/>
      <c r="ED369" s="79"/>
      <c r="EE369" s="79"/>
      <c r="EF369" s="79"/>
      <c r="EG369" s="79"/>
      <c r="EH369" s="79"/>
      <c r="EI369" s="79"/>
      <c r="EJ369" s="79"/>
      <c r="EK369" s="79"/>
      <c r="EL369" s="79"/>
      <c r="EM369" s="79"/>
      <c r="EN369" s="79"/>
      <c r="EO369" s="79"/>
      <c r="EP369" s="79"/>
      <c r="EQ369" s="79"/>
      <c r="ER369" s="79"/>
      <c r="ES369" s="79"/>
      <c r="ET369" s="79"/>
      <c r="EU369" s="79"/>
      <c r="EV369" s="79"/>
      <c r="EW369" s="79"/>
      <c r="EX369" s="79"/>
      <c r="EY369" s="79"/>
      <c r="EZ369" s="79"/>
      <c r="FA369" s="79"/>
      <c r="FB369" s="79"/>
      <c r="FC369" s="79"/>
      <c r="FD369" s="79"/>
      <c r="FE369" s="79"/>
      <c r="FF369" s="79"/>
      <c r="FG369" s="79"/>
      <c r="FH369" s="79"/>
      <c r="FI369" s="79"/>
      <c r="FJ369" s="79"/>
      <c r="FK369" s="79"/>
      <c r="FL369" s="79"/>
      <c r="FM369" s="79"/>
      <c r="FN369" s="79"/>
      <c r="FO369" s="79"/>
      <c r="FP369" s="79"/>
      <c r="FQ369" s="79"/>
      <c r="FR369" s="79"/>
      <c r="FS369" s="79"/>
      <c r="FT369" s="79"/>
      <c r="FU369" s="79"/>
      <c r="FV369" s="79"/>
      <c r="FW369" s="79"/>
      <c r="FX369" s="79">
        <v>1.8636363744735718</v>
      </c>
      <c r="FY369" s="79">
        <v>0</v>
      </c>
      <c r="FZ369" s="52"/>
      <c r="GA369" s="34"/>
    </row>
    <row r="370" spans="1:183" x14ac:dyDescent="0.25">
      <c r="A370" t="s">
        <v>186</v>
      </c>
      <c r="B370" t="s">
        <v>236</v>
      </c>
      <c r="C370" t="s">
        <v>194</v>
      </c>
      <c r="D370" t="s">
        <v>202</v>
      </c>
      <c r="E370" t="s">
        <v>241</v>
      </c>
      <c r="F370" t="s">
        <v>180</v>
      </c>
      <c r="G370" t="s">
        <v>1</v>
      </c>
      <c r="H370" s="79">
        <v>433</v>
      </c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  <c r="AH370" s="79"/>
      <c r="AI370" s="79"/>
      <c r="AJ370" s="79"/>
      <c r="AK370" s="79"/>
      <c r="AL370" s="79"/>
      <c r="AM370" s="79"/>
      <c r="AN370" s="79"/>
      <c r="AO370" s="79"/>
      <c r="AP370" s="79"/>
      <c r="AQ370" s="79"/>
      <c r="AR370" s="79"/>
      <c r="AS370" s="79"/>
      <c r="AT370" s="79"/>
      <c r="AU370" s="79"/>
      <c r="AV370" s="79"/>
      <c r="AW370" s="79"/>
      <c r="AX370" s="79"/>
      <c r="AY370" s="79"/>
      <c r="AZ370" s="79"/>
      <c r="BA370" s="79"/>
      <c r="BB370" s="79"/>
      <c r="BC370" s="79"/>
      <c r="BD370" s="79"/>
      <c r="BE370" s="79"/>
      <c r="BF370" s="79"/>
      <c r="BG370" s="79"/>
      <c r="BH370" s="79"/>
      <c r="BI370" s="79"/>
      <c r="BJ370" s="79"/>
      <c r="BK370" s="79"/>
      <c r="BL370" s="79"/>
      <c r="BM370" s="79"/>
      <c r="BN370" s="79"/>
      <c r="BO370" s="79"/>
      <c r="BP370" s="79"/>
      <c r="BQ370" s="79"/>
      <c r="BR370" s="79"/>
      <c r="BS370" s="79"/>
      <c r="BT370" s="79"/>
      <c r="BU370" s="79"/>
      <c r="BV370" s="79"/>
      <c r="BW370" s="79"/>
      <c r="BX370" s="79"/>
      <c r="BY370" s="79"/>
      <c r="BZ370" s="79"/>
      <c r="CA370" s="79"/>
      <c r="CB370" s="79"/>
      <c r="CC370" s="79"/>
      <c r="CD370" s="79"/>
      <c r="CE370" s="79"/>
      <c r="CF370" s="79"/>
      <c r="CG370" s="79"/>
      <c r="CH370" s="79"/>
      <c r="CI370" s="79"/>
      <c r="CJ370" s="79"/>
      <c r="CK370" s="79"/>
      <c r="CL370" s="79"/>
      <c r="CM370" s="79"/>
      <c r="CN370" s="79"/>
      <c r="CO370" s="79"/>
      <c r="CP370" s="79"/>
      <c r="CQ370" s="79"/>
      <c r="CR370" s="79"/>
      <c r="CS370" s="79"/>
      <c r="CT370" s="79"/>
      <c r="CU370" s="79"/>
      <c r="CV370" s="79"/>
      <c r="CW370" s="79"/>
      <c r="CX370" s="79"/>
      <c r="CY370" s="79"/>
      <c r="CZ370" s="79"/>
      <c r="DA370" s="79"/>
      <c r="DB370" s="79"/>
      <c r="DC370" s="79"/>
      <c r="DD370" s="79"/>
      <c r="DE370" s="79"/>
      <c r="DF370" s="79"/>
      <c r="DG370" s="79"/>
      <c r="DH370" s="79"/>
      <c r="DI370" s="79"/>
      <c r="DJ370" s="79"/>
      <c r="DK370" s="79"/>
      <c r="DL370" s="79"/>
      <c r="DM370" s="79"/>
      <c r="DN370" s="79"/>
      <c r="DO370" s="79"/>
      <c r="DP370" s="79"/>
      <c r="DQ370" s="79"/>
      <c r="DR370" s="79"/>
      <c r="DS370" s="79"/>
      <c r="DT370" s="79"/>
      <c r="DU370" s="79"/>
      <c r="DV370" s="79"/>
      <c r="DW370" s="79"/>
      <c r="DX370" s="79"/>
      <c r="DY370" s="79"/>
      <c r="DZ370" s="79"/>
      <c r="EA370" s="79"/>
      <c r="EB370" s="79"/>
      <c r="EC370" s="79"/>
      <c r="ED370" s="79"/>
      <c r="EE370" s="79"/>
      <c r="EF370" s="79"/>
      <c r="EG370" s="79"/>
      <c r="EH370" s="79"/>
      <c r="EI370" s="79"/>
      <c r="EJ370" s="79"/>
      <c r="EK370" s="79"/>
      <c r="EL370" s="79"/>
      <c r="EM370" s="79"/>
      <c r="EN370" s="79"/>
      <c r="EO370" s="79"/>
      <c r="EP370" s="79"/>
      <c r="EQ370" s="79"/>
      <c r="ER370" s="79"/>
      <c r="ES370" s="79"/>
      <c r="ET370" s="79"/>
      <c r="EU370" s="79"/>
      <c r="EV370" s="79"/>
      <c r="EW370" s="79"/>
      <c r="EX370" s="79"/>
      <c r="EY370" s="79"/>
      <c r="EZ370" s="79"/>
      <c r="FA370" s="79"/>
      <c r="FB370" s="79"/>
      <c r="FC370" s="79"/>
      <c r="FD370" s="79"/>
      <c r="FE370" s="79"/>
      <c r="FF370" s="79"/>
      <c r="FG370" s="79"/>
      <c r="FH370" s="79"/>
      <c r="FI370" s="79"/>
      <c r="FJ370" s="79"/>
      <c r="FK370" s="79"/>
      <c r="FL370" s="79"/>
      <c r="FM370" s="79"/>
      <c r="FN370" s="79"/>
      <c r="FO370" s="79"/>
      <c r="FP370" s="79"/>
      <c r="FQ370" s="79"/>
      <c r="FR370" s="79"/>
      <c r="FS370" s="79"/>
      <c r="FT370" s="79"/>
      <c r="FU370" s="79"/>
      <c r="FV370" s="79"/>
      <c r="FW370" s="79"/>
      <c r="FX370" s="79">
        <v>5.6842103004455566</v>
      </c>
      <c r="FY370" s="79">
        <v>0</v>
      </c>
      <c r="FZ370" s="52"/>
      <c r="GA370" s="34"/>
    </row>
    <row r="371" spans="1:183" x14ac:dyDescent="0.25">
      <c r="A371" t="s">
        <v>186</v>
      </c>
      <c r="B371" t="s">
        <v>236</v>
      </c>
      <c r="C371" t="s">
        <v>194</v>
      </c>
      <c r="D371" t="s">
        <v>202</v>
      </c>
      <c r="E371" t="s">
        <v>241</v>
      </c>
      <c r="F371" t="s">
        <v>181</v>
      </c>
      <c r="G371" t="s">
        <v>1</v>
      </c>
      <c r="H371" s="79">
        <v>215</v>
      </c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  <c r="AH371" s="79"/>
      <c r="AI371" s="79"/>
      <c r="AJ371" s="79"/>
      <c r="AK371" s="79"/>
      <c r="AL371" s="79"/>
      <c r="AM371" s="79"/>
      <c r="AN371" s="79"/>
      <c r="AO371" s="79"/>
      <c r="AP371" s="79"/>
      <c r="AQ371" s="79"/>
      <c r="AR371" s="79"/>
      <c r="AS371" s="79"/>
      <c r="AT371" s="79"/>
      <c r="AU371" s="79"/>
      <c r="AV371" s="79"/>
      <c r="AW371" s="79"/>
      <c r="AX371" s="79"/>
      <c r="AY371" s="79"/>
      <c r="AZ371" s="79"/>
      <c r="BA371" s="79"/>
      <c r="BB371" s="79"/>
      <c r="BC371" s="79"/>
      <c r="BD371" s="79"/>
      <c r="BE371" s="79"/>
      <c r="BF371" s="79"/>
      <c r="BG371" s="79"/>
      <c r="BH371" s="79"/>
      <c r="BI371" s="79"/>
      <c r="BJ371" s="79"/>
      <c r="BK371" s="79"/>
      <c r="BL371" s="79"/>
      <c r="BM371" s="79"/>
      <c r="BN371" s="79"/>
      <c r="BO371" s="79"/>
      <c r="BP371" s="79"/>
      <c r="BQ371" s="79"/>
      <c r="BR371" s="79"/>
      <c r="BS371" s="79"/>
      <c r="BT371" s="79"/>
      <c r="BU371" s="79"/>
      <c r="BV371" s="79"/>
      <c r="BW371" s="79"/>
      <c r="BX371" s="79"/>
      <c r="BY371" s="79"/>
      <c r="BZ371" s="79"/>
      <c r="CA371" s="79"/>
      <c r="CB371" s="79"/>
      <c r="CC371" s="79"/>
      <c r="CD371" s="79"/>
      <c r="CE371" s="79"/>
      <c r="CF371" s="79"/>
      <c r="CG371" s="79"/>
      <c r="CH371" s="79"/>
      <c r="CI371" s="79"/>
      <c r="CJ371" s="79"/>
      <c r="CK371" s="79"/>
      <c r="CL371" s="79"/>
      <c r="CM371" s="79"/>
      <c r="CN371" s="79"/>
      <c r="CO371" s="79"/>
      <c r="CP371" s="79"/>
      <c r="CQ371" s="79"/>
      <c r="CR371" s="79"/>
      <c r="CS371" s="79"/>
      <c r="CT371" s="79"/>
      <c r="CU371" s="79"/>
      <c r="CV371" s="79"/>
      <c r="CW371" s="79"/>
      <c r="CX371" s="79"/>
      <c r="CY371" s="79"/>
      <c r="CZ371" s="79"/>
      <c r="DA371" s="79"/>
      <c r="DB371" s="79"/>
      <c r="DC371" s="79"/>
      <c r="DD371" s="79"/>
      <c r="DE371" s="79"/>
      <c r="DF371" s="79"/>
      <c r="DG371" s="79"/>
      <c r="DH371" s="79"/>
      <c r="DI371" s="79"/>
      <c r="DJ371" s="79"/>
      <c r="DK371" s="79"/>
      <c r="DL371" s="79"/>
      <c r="DM371" s="79"/>
      <c r="DN371" s="79"/>
      <c r="DO371" s="79"/>
      <c r="DP371" s="79"/>
      <c r="DQ371" s="79"/>
      <c r="DR371" s="79"/>
      <c r="DS371" s="79"/>
      <c r="DT371" s="79"/>
      <c r="DU371" s="79"/>
      <c r="DV371" s="79"/>
      <c r="DW371" s="79"/>
      <c r="DX371" s="79"/>
      <c r="DY371" s="79"/>
      <c r="DZ371" s="79"/>
      <c r="EA371" s="79"/>
      <c r="EB371" s="79"/>
      <c r="EC371" s="79"/>
      <c r="ED371" s="79"/>
      <c r="EE371" s="79"/>
      <c r="EF371" s="79"/>
      <c r="EG371" s="79"/>
      <c r="EH371" s="79"/>
      <c r="EI371" s="79"/>
      <c r="EJ371" s="79"/>
      <c r="EK371" s="79"/>
      <c r="EL371" s="79"/>
      <c r="EM371" s="79"/>
      <c r="EN371" s="79"/>
      <c r="EO371" s="79"/>
      <c r="EP371" s="79"/>
      <c r="EQ371" s="79"/>
      <c r="ER371" s="79"/>
      <c r="ES371" s="79"/>
      <c r="ET371" s="79"/>
      <c r="EU371" s="79"/>
      <c r="EV371" s="79"/>
      <c r="EW371" s="79"/>
      <c r="EX371" s="79"/>
      <c r="EY371" s="79"/>
      <c r="EZ371" s="79"/>
      <c r="FA371" s="79"/>
      <c r="FB371" s="79"/>
      <c r="FC371" s="79"/>
      <c r="FD371" s="79"/>
      <c r="FE371" s="79"/>
      <c r="FF371" s="79"/>
      <c r="FG371" s="79"/>
      <c r="FH371" s="79"/>
      <c r="FI371" s="79"/>
      <c r="FJ371" s="79"/>
      <c r="FK371" s="79"/>
      <c r="FL371" s="79"/>
      <c r="FM371" s="79"/>
      <c r="FN371" s="79"/>
      <c r="FO371" s="79"/>
      <c r="FP371" s="79"/>
      <c r="FQ371" s="79"/>
      <c r="FR371" s="79"/>
      <c r="FS371" s="79"/>
      <c r="FT371" s="79"/>
      <c r="FU371" s="79"/>
      <c r="FV371" s="79"/>
      <c r="FW371" s="79"/>
      <c r="FX371" s="79">
        <v>0</v>
      </c>
      <c r="FY371" s="79">
        <v>0</v>
      </c>
      <c r="FZ371" s="52"/>
      <c r="GA371" s="34"/>
    </row>
    <row r="372" spans="1:183" x14ac:dyDescent="0.25">
      <c r="A372" t="s">
        <v>186</v>
      </c>
      <c r="B372" t="s">
        <v>236</v>
      </c>
      <c r="C372" t="s">
        <v>194</v>
      </c>
      <c r="D372" t="s">
        <v>202</v>
      </c>
      <c r="E372" t="s">
        <v>241</v>
      </c>
      <c r="F372" t="s">
        <v>182</v>
      </c>
      <c r="G372" t="s">
        <v>1</v>
      </c>
      <c r="H372" s="79">
        <v>2122</v>
      </c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  <c r="AH372" s="79"/>
      <c r="AI372" s="79"/>
      <c r="AJ372" s="79"/>
      <c r="AK372" s="79"/>
      <c r="AL372" s="79"/>
      <c r="AM372" s="79"/>
      <c r="AN372" s="79"/>
      <c r="AO372" s="79"/>
      <c r="AP372" s="79"/>
      <c r="AQ372" s="79"/>
      <c r="AR372" s="79"/>
      <c r="AS372" s="79"/>
      <c r="AT372" s="79"/>
      <c r="AU372" s="79"/>
      <c r="AV372" s="79"/>
      <c r="AW372" s="79"/>
      <c r="AX372" s="79"/>
      <c r="AY372" s="79"/>
      <c r="AZ372" s="79"/>
      <c r="BA372" s="79"/>
      <c r="BB372" s="79"/>
      <c r="BC372" s="79"/>
      <c r="BD372" s="79"/>
      <c r="BE372" s="79"/>
      <c r="BF372" s="79"/>
      <c r="BG372" s="79"/>
      <c r="BH372" s="79"/>
      <c r="BI372" s="79"/>
      <c r="BJ372" s="79"/>
      <c r="BK372" s="79"/>
      <c r="BL372" s="79"/>
      <c r="BM372" s="79"/>
      <c r="BN372" s="79"/>
      <c r="BO372" s="79"/>
      <c r="BP372" s="79"/>
      <c r="BQ372" s="79"/>
      <c r="BR372" s="79"/>
      <c r="BS372" s="79"/>
      <c r="BT372" s="79"/>
      <c r="BU372" s="79"/>
      <c r="BV372" s="79"/>
      <c r="BW372" s="79"/>
      <c r="BX372" s="79"/>
      <c r="BY372" s="79"/>
      <c r="BZ372" s="79"/>
      <c r="CA372" s="79"/>
      <c r="CB372" s="79"/>
      <c r="CC372" s="79"/>
      <c r="CD372" s="79"/>
      <c r="CE372" s="79"/>
      <c r="CF372" s="79"/>
      <c r="CG372" s="79"/>
      <c r="CH372" s="79"/>
      <c r="CI372" s="79"/>
      <c r="CJ372" s="79"/>
      <c r="CK372" s="79"/>
      <c r="CL372" s="79"/>
      <c r="CM372" s="79"/>
      <c r="CN372" s="79"/>
      <c r="CO372" s="79"/>
      <c r="CP372" s="79"/>
      <c r="CQ372" s="79"/>
      <c r="CR372" s="79"/>
      <c r="CS372" s="79"/>
      <c r="CT372" s="79"/>
      <c r="CU372" s="79"/>
      <c r="CV372" s="79"/>
      <c r="CW372" s="79"/>
      <c r="CX372" s="79"/>
      <c r="CY372" s="79"/>
      <c r="CZ372" s="79"/>
      <c r="DA372" s="79"/>
      <c r="DB372" s="79"/>
      <c r="DC372" s="79"/>
      <c r="DD372" s="79"/>
      <c r="DE372" s="79"/>
      <c r="DF372" s="79"/>
      <c r="DG372" s="79"/>
      <c r="DH372" s="79"/>
      <c r="DI372" s="79"/>
      <c r="DJ372" s="79"/>
      <c r="DK372" s="79"/>
      <c r="DL372" s="79"/>
      <c r="DM372" s="79"/>
      <c r="DN372" s="79"/>
      <c r="DO372" s="79"/>
      <c r="DP372" s="79"/>
      <c r="DQ372" s="79"/>
      <c r="DR372" s="79"/>
      <c r="DS372" s="79"/>
      <c r="DT372" s="79"/>
      <c r="DU372" s="79"/>
      <c r="DV372" s="79"/>
      <c r="DW372" s="79"/>
      <c r="DX372" s="79"/>
      <c r="DY372" s="79"/>
      <c r="DZ372" s="79"/>
      <c r="EA372" s="79"/>
      <c r="EB372" s="79"/>
      <c r="EC372" s="79"/>
      <c r="ED372" s="79"/>
      <c r="EE372" s="79"/>
      <c r="EF372" s="79"/>
      <c r="EG372" s="79"/>
      <c r="EH372" s="79"/>
      <c r="EI372" s="79"/>
      <c r="EJ372" s="79"/>
      <c r="EK372" s="79"/>
      <c r="EL372" s="79"/>
      <c r="EM372" s="79"/>
      <c r="EN372" s="79"/>
      <c r="EO372" s="79"/>
      <c r="EP372" s="79"/>
      <c r="EQ372" s="79"/>
      <c r="ER372" s="79"/>
      <c r="ES372" s="79"/>
      <c r="ET372" s="79"/>
      <c r="EU372" s="79"/>
      <c r="EV372" s="79"/>
      <c r="EW372" s="79"/>
      <c r="EX372" s="79"/>
      <c r="EY372" s="79"/>
      <c r="EZ372" s="79"/>
      <c r="FA372" s="79"/>
      <c r="FB372" s="79"/>
      <c r="FC372" s="79"/>
      <c r="FD372" s="79"/>
      <c r="FE372" s="79"/>
      <c r="FF372" s="79"/>
      <c r="FG372" s="79"/>
      <c r="FH372" s="79"/>
      <c r="FI372" s="79"/>
      <c r="FJ372" s="79"/>
      <c r="FK372" s="79"/>
      <c r="FL372" s="79"/>
      <c r="FM372" s="79"/>
      <c r="FN372" s="79"/>
      <c r="FO372" s="79"/>
      <c r="FP372" s="79"/>
      <c r="FQ372" s="79"/>
      <c r="FR372" s="79"/>
      <c r="FS372" s="79"/>
      <c r="FT372" s="79"/>
      <c r="FU372" s="79"/>
      <c r="FV372" s="79"/>
      <c r="FW372" s="79"/>
      <c r="FX372" s="79">
        <v>12.171625137329102</v>
      </c>
      <c r="FY372" s="79">
        <v>0</v>
      </c>
      <c r="FZ372" s="52"/>
      <c r="GA372" s="34"/>
    </row>
    <row r="373" spans="1:183" x14ac:dyDescent="0.25">
      <c r="A373" t="s">
        <v>186</v>
      </c>
      <c r="B373" t="s">
        <v>236</v>
      </c>
      <c r="C373" t="s">
        <v>194</v>
      </c>
      <c r="D373" t="s">
        <v>202</v>
      </c>
      <c r="E373" t="s">
        <v>241</v>
      </c>
      <c r="F373" t="s">
        <v>183</v>
      </c>
      <c r="G373" t="s">
        <v>1</v>
      </c>
      <c r="H373" s="79">
        <v>2020</v>
      </c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79"/>
      <c r="AP373" s="79"/>
      <c r="AQ373" s="79"/>
      <c r="AR373" s="79"/>
      <c r="AS373" s="79"/>
      <c r="AT373" s="79"/>
      <c r="AU373" s="79"/>
      <c r="AV373" s="79"/>
      <c r="AW373" s="79"/>
      <c r="AX373" s="79"/>
      <c r="AY373" s="79"/>
      <c r="AZ373" s="79"/>
      <c r="BA373" s="79"/>
      <c r="BB373" s="79"/>
      <c r="BC373" s="79"/>
      <c r="BD373" s="79"/>
      <c r="BE373" s="79"/>
      <c r="BF373" s="79"/>
      <c r="BG373" s="79"/>
      <c r="BH373" s="79"/>
      <c r="BI373" s="79"/>
      <c r="BJ373" s="79"/>
      <c r="BK373" s="79"/>
      <c r="BL373" s="79"/>
      <c r="BM373" s="79"/>
      <c r="BN373" s="79"/>
      <c r="BO373" s="79"/>
      <c r="BP373" s="79"/>
      <c r="BQ373" s="79"/>
      <c r="BR373" s="79"/>
      <c r="BS373" s="79"/>
      <c r="BT373" s="79"/>
      <c r="BU373" s="79"/>
      <c r="BV373" s="79"/>
      <c r="BW373" s="79"/>
      <c r="BX373" s="79"/>
      <c r="BY373" s="79"/>
      <c r="BZ373" s="79"/>
      <c r="CA373" s="79"/>
      <c r="CB373" s="79"/>
      <c r="CC373" s="79"/>
      <c r="CD373" s="79"/>
      <c r="CE373" s="79"/>
      <c r="CF373" s="79"/>
      <c r="CG373" s="79"/>
      <c r="CH373" s="79"/>
      <c r="CI373" s="79"/>
      <c r="CJ373" s="79"/>
      <c r="CK373" s="79"/>
      <c r="CL373" s="79"/>
      <c r="CM373" s="79"/>
      <c r="CN373" s="79"/>
      <c r="CO373" s="79"/>
      <c r="CP373" s="79"/>
      <c r="CQ373" s="79"/>
      <c r="CR373" s="79"/>
      <c r="CS373" s="79"/>
      <c r="CT373" s="79"/>
      <c r="CU373" s="79"/>
      <c r="CV373" s="79"/>
      <c r="CW373" s="79"/>
      <c r="CX373" s="79"/>
      <c r="CY373" s="79"/>
      <c r="CZ373" s="79"/>
      <c r="DA373" s="79"/>
      <c r="DB373" s="79"/>
      <c r="DC373" s="79"/>
      <c r="DD373" s="79"/>
      <c r="DE373" s="79"/>
      <c r="DF373" s="79"/>
      <c r="DG373" s="79"/>
      <c r="DH373" s="79"/>
      <c r="DI373" s="79"/>
      <c r="DJ373" s="79"/>
      <c r="DK373" s="79"/>
      <c r="DL373" s="79"/>
      <c r="DM373" s="79"/>
      <c r="DN373" s="79"/>
      <c r="DO373" s="79"/>
      <c r="DP373" s="79"/>
      <c r="DQ373" s="79"/>
      <c r="DR373" s="79"/>
      <c r="DS373" s="79"/>
      <c r="DT373" s="79"/>
      <c r="DU373" s="79"/>
      <c r="DV373" s="79"/>
      <c r="DW373" s="79"/>
      <c r="DX373" s="79"/>
      <c r="DY373" s="79"/>
      <c r="DZ373" s="79"/>
      <c r="EA373" s="79"/>
      <c r="EB373" s="79"/>
      <c r="EC373" s="79"/>
      <c r="ED373" s="79"/>
      <c r="EE373" s="79"/>
      <c r="EF373" s="79"/>
      <c r="EG373" s="79"/>
      <c r="EH373" s="79"/>
      <c r="EI373" s="79"/>
      <c r="EJ373" s="79"/>
      <c r="EK373" s="79"/>
      <c r="EL373" s="79"/>
      <c r="EM373" s="79"/>
      <c r="EN373" s="79"/>
      <c r="EO373" s="79"/>
      <c r="EP373" s="79"/>
      <c r="EQ373" s="79"/>
      <c r="ER373" s="79"/>
      <c r="ES373" s="79"/>
      <c r="ET373" s="79"/>
      <c r="EU373" s="79"/>
      <c r="EV373" s="79"/>
      <c r="EW373" s="79"/>
      <c r="EX373" s="79"/>
      <c r="EY373" s="79"/>
      <c r="EZ373" s="79"/>
      <c r="FA373" s="79"/>
      <c r="FB373" s="79"/>
      <c r="FC373" s="79"/>
      <c r="FD373" s="79"/>
      <c r="FE373" s="79"/>
      <c r="FF373" s="79"/>
      <c r="FG373" s="79"/>
      <c r="FH373" s="79"/>
      <c r="FI373" s="79"/>
      <c r="FJ373" s="79"/>
      <c r="FK373" s="79"/>
      <c r="FL373" s="79"/>
      <c r="FM373" s="79"/>
      <c r="FN373" s="79"/>
      <c r="FO373" s="79"/>
      <c r="FP373" s="79"/>
      <c r="FQ373" s="79"/>
      <c r="FR373" s="79"/>
      <c r="FS373" s="79"/>
      <c r="FT373" s="79"/>
      <c r="FU373" s="79"/>
      <c r="FV373" s="79"/>
      <c r="FW373" s="79"/>
      <c r="FX373" s="79">
        <v>9.2032089233398438</v>
      </c>
      <c r="FY373" s="79">
        <v>0</v>
      </c>
      <c r="FZ373" s="52"/>
      <c r="GA373" s="34"/>
    </row>
    <row r="374" spans="1:183" x14ac:dyDescent="0.25">
      <c r="A374" t="s">
        <v>186</v>
      </c>
      <c r="B374" t="s">
        <v>236</v>
      </c>
      <c r="C374" t="s">
        <v>194</v>
      </c>
      <c r="D374" t="s">
        <v>202</v>
      </c>
      <c r="E374" t="s">
        <v>241</v>
      </c>
      <c r="F374" t="s">
        <v>184</v>
      </c>
      <c r="G374" t="s">
        <v>1</v>
      </c>
      <c r="H374" s="79">
        <v>1122</v>
      </c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  <c r="AH374" s="79"/>
      <c r="AI374" s="79"/>
      <c r="AJ374" s="79"/>
      <c r="AK374" s="79"/>
      <c r="AL374" s="79"/>
      <c r="AM374" s="79"/>
      <c r="AN374" s="79"/>
      <c r="AO374" s="79"/>
      <c r="AP374" s="79"/>
      <c r="AQ374" s="79"/>
      <c r="AR374" s="79"/>
      <c r="AS374" s="79"/>
      <c r="AT374" s="79"/>
      <c r="AU374" s="79"/>
      <c r="AV374" s="79"/>
      <c r="AW374" s="79"/>
      <c r="AX374" s="79"/>
      <c r="AY374" s="79"/>
      <c r="AZ374" s="79"/>
      <c r="BA374" s="79"/>
      <c r="BB374" s="79"/>
      <c r="BC374" s="79"/>
      <c r="BD374" s="79"/>
      <c r="BE374" s="79"/>
      <c r="BF374" s="79"/>
      <c r="BG374" s="79"/>
      <c r="BH374" s="79"/>
      <c r="BI374" s="79"/>
      <c r="BJ374" s="79"/>
      <c r="BK374" s="79"/>
      <c r="BL374" s="79"/>
      <c r="BM374" s="79"/>
      <c r="BN374" s="79"/>
      <c r="BO374" s="79"/>
      <c r="BP374" s="79"/>
      <c r="BQ374" s="79"/>
      <c r="BR374" s="79"/>
      <c r="BS374" s="79"/>
      <c r="BT374" s="79"/>
      <c r="BU374" s="79"/>
      <c r="BV374" s="79"/>
      <c r="BW374" s="79"/>
      <c r="BX374" s="79"/>
      <c r="BY374" s="79"/>
      <c r="BZ374" s="79"/>
      <c r="CA374" s="79"/>
      <c r="CB374" s="79"/>
      <c r="CC374" s="79"/>
      <c r="CD374" s="79"/>
      <c r="CE374" s="79"/>
      <c r="CF374" s="79"/>
      <c r="CG374" s="79"/>
      <c r="CH374" s="79"/>
      <c r="CI374" s="79"/>
      <c r="CJ374" s="79"/>
      <c r="CK374" s="79"/>
      <c r="CL374" s="79"/>
      <c r="CM374" s="79"/>
      <c r="CN374" s="79"/>
      <c r="CO374" s="79"/>
      <c r="CP374" s="79"/>
      <c r="CQ374" s="79"/>
      <c r="CR374" s="79"/>
      <c r="CS374" s="79"/>
      <c r="CT374" s="79"/>
      <c r="CU374" s="79"/>
      <c r="CV374" s="79"/>
      <c r="CW374" s="79"/>
      <c r="CX374" s="79"/>
      <c r="CY374" s="79"/>
      <c r="CZ374" s="79"/>
      <c r="DA374" s="79"/>
      <c r="DB374" s="79"/>
      <c r="DC374" s="79"/>
      <c r="DD374" s="79"/>
      <c r="DE374" s="79"/>
      <c r="DF374" s="79"/>
      <c r="DG374" s="79"/>
      <c r="DH374" s="79"/>
      <c r="DI374" s="79"/>
      <c r="DJ374" s="79"/>
      <c r="DK374" s="79"/>
      <c r="DL374" s="79"/>
      <c r="DM374" s="79"/>
      <c r="DN374" s="79"/>
      <c r="DO374" s="79"/>
      <c r="DP374" s="79"/>
      <c r="DQ374" s="79"/>
      <c r="DR374" s="79"/>
      <c r="DS374" s="79"/>
      <c r="DT374" s="79"/>
      <c r="DU374" s="79"/>
      <c r="DV374" s="79"/>
      <c r="DW374" s="79"/>
      <c r="DX374" s="79"/>
      <c r="DY374" s="79"/>
      <c r="DZ374" s="79"/>
      <c r="EA374" s="79"/>
      <c r="EB374" s="79"/>
      <c r="EC374" s="79"/>
      <c r="ED374" s="79"/>
      <c r="EE374" s="79"/>
      <c r="EF374" s="79"/>
      <c r="EG374" s="79"/>
      <c r="EH374" s="79"/>
      <c r="EI374" s="79"/>
      <c r="EJ374" s="79"/>
      <c r="EK374" s="79"/>
      <c r="EL374" s="79"/>
      <c r="EM374" s="79"/>
      <c r="EN374" s="79"/>
      <c r="EO374" s="79"/>
      <c r="EP374" s="79"/>
      <c r="EQ374" s="79"/>
      <c r="ER374" s="79"/>
      <c r="ES374" s="79"/>
      <c r="ET374" s="79"/>
      <c r="EU374" s="79"/>
      <c r="EV374" s="79"/>
      <c r="EW374" s="79"/>
      <c r="EX374" s="79"/>
      <c r="EY374" s="79"/>
      <c r="EZ374" s="79"/>
      <c r="FA374" s="79"/>
      <c r="FB374" s="79"/>
      <c r="FC374" s="79"/>
      <c r="FD374" s="79"/>
      <c r="FE374" s="79"/>
      <c r="FF374" s="79"/>
      <c r="FG374" s="79"/>
      <c r="FH374" s="79"/>
      <c r="FI374" s="79"/>
      <c r="FJ374" s="79"/>
      <c r="FK374" s="79"/>
      <c r="FL374" s="79"/>
      <c r="FM374" s="79"/>
      <c r="FN374" s="79"/>
      <c r="FO374" s="79"/>
      <c r="FP374" s="79"/>
      <c r="FQ374" s="79"/>
      <c r="FR374" s="79"/>
      <c r="FS374" s="79"/>
      <c r="FT374" s="79"/>
      <c r="FU374" s="79"/>
      <c r="FV374" s="79"/>
      <c r="FW374" s="79"/>
      <c r="FX374" s="79">
        <v>5.1103897094726563</v>
      </c>
      <c r="FY374" s="79">
        <v>0</v>
      </c>
      <c r="FZ374" s="52"/>
      <c r="GA374" s="34"/>
    </row>
    <row r="375" spans="1:183" x14ac:dyDescent="0.25">
      <c r="A375" t="s">
        <v>186</v>
      </c>
      <c r="B375" t="s">
        <v>236</v>
      </c>
      <c r="C375" t="s">
        <v>194</v>
      </c>
      <c r="D375" t="s">
        <v>202</v>
      </c>
      <c r="E375" t="s">
        <v>241</v>
      </c>
      <c r="F375" t="s">
        <v>185</v>
      </c>
      <c r="G375" t="s">
        <v>1</v>
      </c>
      <c r="H375" s="79">
        <v>489</v>
      </c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  <c r="AH375" s="79"/>
      <c r="AI375" s="79"/>
      <c r="AJ375" s="79"/>
      <c r="AK375" s="79"/>
      <c r="AL375" s="79"/>
      <c r="AM375" s="79"/>
      <c r="AN375" s="79"/>
      <c r="AO375" s="79"/>
      <c r="AP375" s="79"/>
      <c r="AQ375" s="79"/>
      <c r="AR375" s="79"/>
      <c r="AS375" s="79"/>
      <c r="AT375" s="79"/>
      <c r="AU375" s="79"/>
      <c r="AV375" s="79"/>
      <c r="AW375" s="79"/>
      <c r="AX375" s="79"/>
      <c r="AY375" s="79"/>
      <c r="AZ375" s="79"/>
      <c r="BA375" s="79"/>
      <c r="BB375" s="79"/>
      <c r="BC375" s="79"/>
      <c r="BD375" s="79"/>
      <c r="BE375" s="79"/>
      <c r="BF375" s="79"/>
      <c r="BG375" s="79"/>
      <c r="BH375" s="79"/>
      <c r="BI375" s="79"/>
      <c r="BJ375" s="79"/>
      <c r="BK375" s="79"/>
      <c r="BL375" s="79"/>
      <c r="BM375" s="79"/>
      <c r="BN375" s="79"/>
      <c r="BO375" s="79"/>
      <c r="BP375" s="79"/>
      <c r="BQ375" s="79"/>
      <c r="BR375" s="79"/>
      <c r="BS375" s="79"/>
      <c r="BT375" s="79"/>
      <c r="BU375" s="79"/>
      <c r="BV375" s="79"/>
      <c r="BW375" s="79"/>
      <c r="BX375" s="79"/>
      <c r="BY375" s="79"/>
      <c r="BZ375" s="79"/>
      <c r="CA375" s="79"/>
      <c r="CB375" s="79"/>
      <c r="CC375" s="79"/>
      <c r="CD375" s="79"/>
      <c r="CE375" s="79"/>
      <c r="CF375" s="79"/>
      <c r="CG375" s="79"/>
      <c r="CH375" s="79"/>
      <c r="CI375" s="79"/>
      <c r="CJ375" s="79"/>
      <c r="CK375" s="79"/>
      <c r="CL375" s="79"/>
      <c r="CM375" s="79"/>
      <c r="CN375" s="79"/>
      <c r="CO375" s="79"/>
      <c r="CP375" s="79"/>
      <c r="CQ375" s="79"/>
      <c r="CR375" s="79"/>
      <c r="CS375" s="79"/>
      <c r="CT375" s="79"/>
      <c r="CU375" s="79"/>
      <c r="CV375" s="79"/>
      <c r="CW375" s="79"/>
      <c r="CX375" s="79"/>
      <c r="CY375" s="79"/>
      <c r="CZ375" s="79"/>
      <c r="DA375" s="79"/>
      <c r="DB375" s="79"/>
      <c r="DC375" s="79"/>
      <c r="DD375" s="79"/>
      <c r="DE375" s="79"/>
      <c r="DF375" s="79"/>
      <c r="DG375" s="79"/>
      <c r="DH375" s="79"/>
      <c r="DI375" s="79"/>
      <c r="DJ375" s="79"/>
      <c r="DK375" s="79"/>
      <c r="DL375" s="79"/>
      <c r="DM375" s="79"/>
      <c r="DN375" s="79"/>
      <c r="DO375" s="79"/>
      <c r="DP375" s="79"/>
      <c r="DQ375" s="79"/>
      <c r="DR375" s="79"/>
      <c r="DS375" s="79"/>
      <c r="DT375" s="79"/>
      <c r="DU375" s="79"/>
      <c r="DV375" s="79"/>
      <c r="DW375" s="79"/>
      <c r="DX375" s="79"/>
      <c r="DY375" s="79"/>
      <c r="DZ375" s="79"/>
      <c r="EA375" s="79"/>
      <c r="EB375" s="79"/>
      <c r="EC375" s="79"/>
      <c r="ED375" s="79"/>
      <c r="EE375" s="79"/>
      <c r="EF375" s="79"/>
      <c r="EG375" s="79"/>
      <c r="EH375" s="79"/>
      <c r="EI375" s="79"/>
      <c r="EJ375" s="79"/>
      <c r="EK375" s="79"/>
      <c r="EL375" s="79"/>
      <c r="EM375" s="79"/>
      <c r="EN375" s="79"/>
      <c r="EO375" s="79"/>
      <c r="EP375" s="79"/>
      <c r="EQ375" s="79"/>
      <c r="ER375" s="79"/>
      <c r="ES375" s="79"/>
      <c r="ET375" s="79"/>
      <c r="EU375" s="79"/>
      <c r="EV375" s="79"/>
      <c r="EW375" s="79"/>
      <c r="EX375" s="79"/>
      <c r="EY375" s="79"/>
      <c r="EZ375" s="79"/>
      <c r="FA375" s="79"/>
      <c r="FB375" s="79"/>
      <c r="FC375" s="79"/>
      <c r="FD375" s="79"/>
      <c r="FE375" s="79"/>
      <c r="FF375" s="79"/>
      <c r="FG375" s="79"/>
      <c r="FH375" s="79"/>
      <c r="FI375" s="79"/>
      <c r="FJ375" s="79"/>
      <c r="FK375" s="79"/>
      <c r="FL375" s="79"/>
      <c r="FM375" s="79"/>
      <c r="FN375" s="79"/>
      <c r="FO375" s="79"/>
      <c r="FP375" s="79"/>
      <c r="FQ375" s="79"/>
      <c r="FR375" s="79"/>
      <c r="FS375" s="79"/>
      <c r="FT375" s="79"/>
      <c r="FU375" s="79"/>
      <c r="FV375" s="79"/>
      <c r="FW375" s="79"/>
      <c r="FX375" s="79">
        <v>3.1363637447357178</v>
      </c>
      <c r="FY375" s="79">
        <v>0</v>
      </c>
      <c r="FZ375" s="52"/>
      <c r="GA375" s="34"/>
    </row>
    <row r="376" spans="1:183" x14ac:dyDescent="0.25">
      <c r="A376" t="s">
        <v>186</v>
      </c>
      <c r="B376" t="s">
        <v>236</v>
      </c>
      <c r="C376" t="s">
        <v>194</v>
      </c>
      <c r="D376" t="s">
        <v>202</v>
      </c>
      <c r="E376" t="s">
        <v>242</v>
      </c>
      <c r="F376" t="s">
        <v>1</v>
      </c>
      <c r="G376" t="s">
        <v>198</v>
      </c>
      <c r="H376" s="79">
        <v>20799</v>
      </c>
      <c r="I376" s="79">
        <v>0.38340374827384949</v>
      </c>
      <c r="J376" s="79">
        <v>0.33975997567176819</v>
      </c>
      <c r="K376" s="79">
        <v>0.32088202238082886</v>
      </c>
      <c r="L376" s="79">
        <v>0.31538078188896179</v>
      </c>
      <c r="M376" s="79">
        <v>0.32467100024223328</v>
      </c>
      <c r="N376" s="79">
        <v>0.36151811480522156</v>
      </c>
      <c r="O376" s="79">
        <v>0.42922887206077576</v>
      </c>
      <c r="P376" s="79">
        <v>0.51452434062957764</v>
      </c>
      <c r="Q376" s="79">
        <v>0.48780006170272827</v>
      </c>
      <c r="R376" s="79">
        <v>0.4513208270072937</v>
      </c>
      <c r="S376" s="79">
        <v>0.42695575952529907</v>
      </c>
      <c r="T376" s="79">
        <v>0.41584974527359009</v>
      </c>
      <c r="U376" s="79">
        <v>0.41452121734619141</v>
      </c>
      <c r="V376" s="79">
        <v>0.39216309785842896</v>
      </c>
      <c r="W376" s="79">
        <v>0.3900793194770813</v>
      </c>
      <c r="X376" s="79">
        <v>0.39262723922729492</v>
      </c>
      <c r="Y376" s="79">
        <v>0.45612388849258423</v>
      </c>
      <c r="Z376" s="79">
        <v>0.57499551773071289</v>
      </c>
      <c r="AA376" s="79">
        <v>0.65021741390228271</v>
      </c>
      <c r="AB376" s="79">
        <v>0.67963325977325439</v>
      </c>
      <c r="AC376" s="79">
        <v>0.68415230512619019</v>
      </c>
      <c r="AD376" s="79">
        <v>0.64116472005844116</v>
      </c>
      <c r="AE376" s="79">
        <v>0.57120692729949951</v>
      </c>
      <c r="AF376" s="79">
        <v>0.47255334258079529</v>
      </c>
      <c r="AG376" s="79">
        <v>-4.3114539235830307E-2</v>
      </c>
      <c r="AH376" s="79">
        <v>-4.1902326047420502E-2</v>
      </c>
      <c r="AI376" s="79">
        <v>-3.9224203675985336E-2</v>
      </c>
      <c r="AJ376" s="79">
        <v>-3.4860547631978989E-2</v>
      </c>
      <c r="AK376" s="79">
        <v>-2.9973288998007774E-2</v>
      </c>
      <c r="AL376" s="79">
        <v>-1.7262481153011322E-2</v>
      </c>
      <c r="AM376" s="79">
        <v>-2.8092408552765846E-2</v>
      </c>
      <c r="AN376" s="79">
        <v>-4.234858974814415E-2</v>
      </c>
      <c r="AO376" s="79">
        <v>-2.5312792509794235E-2</v>
      </c>
      <c r="AP376" s="79">
        <v>-1.9235728308558464E-2</v>
      </c>
      <c r="AQ376" s="79">
        <v>-1.1105514131486416E-2</v>
      </c>
      <c r="AR376" s="79">
        <v>-1.9072817638516426E-2</v>
      </c>
      <c r="AS376" s="79">
        <v>-5.5528683587908745E-3</v>
      </c>
      <c r="AT376" s="79">
        <v>-1.4988163486123085E-2</v>
      </c>
      <c r="AU376" s="79">
        <v>-2.2842953912913799E-3</v>
      </c>
      <c r="AV376" s="79">
        <v>-3.0225098598748446E-3</v>
      </c>
      <c r="AW376" s="79">
        <v>1.3267691247165203E-2</v>
      </c>
      <c r="AX376" s="79">
        <v>7.6723899692296982E-3</v>
      </c>
      <c r="AY376" s="79">
        <v>-8.625454269349575E-3</v>
      </c>
      <c r="AZ376" s="79">
        <v>-7.6235462911427021E-3</v>
      </c>
      <c r="BA376" s="79">
        <v>-6.7935660481452942E-3</v>
      </c>
      <c r="BB376" s="79">
        <v>-3.9064560085535049E-2</v>
      </c>
      <c r="BC376" s="79">
        <v>-2.418258972465992E-2</v>
      </c>
      <c r="BD376" s="79">
        <v>-4.2169380933046341E-2</v>
      </c>
      <c r="BE376" s="79">
        <v>-3.2621480524539948E-2</v>
      </c>
      <c r="BF376" s="79">
        <v>-3.201930969953537E-2</v>
      </c>
      <c r="BG376" s="79">
        <v>-2.9684906825423241E-2</v>
      </c>
      <c r="BH376" s="79">
        <v>-2.5498505681753159E-2</v>
      </c>
      <c r="BI376" s="79">
        <v>-2.1068040281534195E-2</v>
      </c>
      <c r="BJ376" s="79">
        <v>-7.9849148169159889E-3</v>
      </c>
      <c r="BK376" s="79">
        <v>-1.8124517053365707E-2</v>
      </c>
      <c r="BL376" s="79">
        <v>-3.1916290521621704E-2</v>
      </c>
      <c r="BM376" s="79">
        <v>-1.6670677810907364E-2</v>
      </c>
      <c r="BN376" s="79">
        <v>-1.0724829509854317E-2</v>
      </c>
      <c r="BO376" s="79">
        <v>-2.8242177795618773E-3</v>
      </c>
      <c r="BP376" s="79">
        <v>-1.0143422521650791E-2</v>
      </c>
      <c r="BQ376" s="79">
        <v>3.0306281987577677E-3</v>
      </c>
      <c r="BR376" s="79">
        <v>-6.5881786867976189E-3</v>
      </c>
      <c r="BS376" s="79">
        <v>5.0806021317839622E-3</v>
      </c>
      <c r="BT376" s="79">
        <v>4.4475970789790154E-3</v>
      </c>
      <c r="BU376" s="79">
        <v>2.1629286929965019E-2</v>
      </c>
      <c r="BV376" s="79">
        <v>1.6713086515665054E-2</v>
      </c>
      <c r="BW376" s="79">
        <v>9.7948522306978703E-4</v>
      </c>
      <c r="BX376" s="79">
        <v>2.1017873659729958E-3</v>
      </c>
      <c r="BY376" s="79">
        <v>3.7622035015374422E-3</v>
      </c>
      <c r="BZ376" s="79">
        <v>-2.7527729049324989E-2</v>
      </c>
      <c r="CA376" s="79">
        <v>-1.3945887796580791E-2</v>
      </c>
      <c r="CB376" s="79">
        <v>-3.2005824148654938E-2</v>
      </c>
      <c r="CC376" s="79">
        <v>-2.5354016572237015E-2</v>
      </c>
      <c r="CD376" s="79">
        <v>-2.5174358859658241E-2</v>
      </c>
      <c r="CE376" s="79">
        <v>-2.3078016936779022E-2</v>
      </c>
      <c r="CF376" s="79">
        <v>-1.9014384597539902E-2</v>
      </c>
      <c r="CG376" s="79">
        <v>-1.490029226988554E-2</v>
      </c>
      <c r="CH376" s="79">
        <v>-1.5593022108078003E-3</v>
      </c>
      <c r="CI376" s="79">
        <v>-1.1220785789191723E-2</v>
      </c>
      <c r="CJ376" s="79">
        <v>-2.4690913036465645E-2</v>
      </c>
      <c r="CK376" s="79">
        <v>-1.068517379462719E-2</v>
      </c>
      <c r="CL376" s="79">
        <v>-4.8302076756954193E-3</v>
      </c>
      <c r="CM376" s="79">
        <v>2.9113828204572201E-3</v>
      </c>
      <c r="CN376" s="79">
        <v>-3.9589507505297661E-3</v>
      </c>
      <c r="CO376" s="79">
        <v>8.9755319058895111E-3</v>
      </c>
      <c r="CP376" s="79">
        <v>-7.7037501614540815E-4</v>
      </c>
      <c r="CQ376" s="79">
        <v>1.0181508027017117E-2</v>
      </c>
      <c r="CR376" s="79">
        <v>9.6213696524500847E-3</v>
      </c>
      <c r="CS376" s="79">
        <v>2.7420502156019211E-2</v>
      </c>
      <c r="CT376" s="79">
        <v>2.2974645718932152E-2</v>
      </c>
      <c r="CU376" s="79">
        <v>7.6318364590406418E-3</v>
      </c>
      <c r="CV376" s="79">
        <v>8.837524801492691E-3</v>
      </c>
      <c r="CW376" s="79">
        <v>1.10730966553092E-2</v>
      </c>
      <c r="CX376" s="79">
        <v>-1.9537352025508881E-2</v>
      </c>
      <c r="CY376" s="79">
        <v>-6.8559795618057251E-3</v>
      </c>
      <c r="CZ376" s="79">
        <v>-2.4966573342680931E-2</v>
      </c>
      <c r="DA376" s="79">
        <v>-1.808655634522438E-2</v>
      </c>
      <c r="DB376" s="79">
        <v>-1.8329408019781113E-2</v>
      </c>
      <c r="DC376" s="79">
        <v>-1.6471128910779953E-2</v>
      </c>
      <c r="DD376" s="79">
        <v>-1.2530261650681496E-2</v>
      </c>
      <c r="DE376" s="79">
        <v>-8.7325451895594597E-3</v>
      </c>
      <c r="DF376" s="79">
        <v>4.866311326622963E-3</v>
      </c>
      <c r="DG376" s="79">
        <v>-4.3170545250177383E-3</v>
      </c>
      <c r="DH376" s="79">
        <v>-1.7465533688664436E-2</v>
      </c>
      <c r="DI376" s="79">
        <v>-4.6996711753308773E-3</v>
      </c>
      <c r="DJ376" s="79">
        <v>1.0644147405400872E-3</v>
      </c>
      <c r="DK376" s="79">
        <v>8.6469836533069611E-3</v>
      </c>
      <c r="DL376" s="79">
        <v>2.2255207877606153E-3</v>
      </c>
      <c r="DM376" s="79">
        <v>1.4920435845851898E-2</v>
      </c>
      <c r="DN376" s="79">
        <v>5.0474288873374462E-3</v>
      </c>
      <c r="DO376" s="79">
        <v>1.5282412059605122E-2</v>
      </c>
      <c r="DP376" s="79">
        <v>1.4795143157243729E-2</v>
      </c>
      <c r="DQ376" s="79">
        <v>3.3211715519428253E-2</v>
      </c>
      <c r="DR376" s="79">
        <v>2.9236204922199249E-2</v>
      </c>
      <c r="DS376" s="79">
        <v>1.4284188859164715E-2</v>
      </c>
      <c r="DT376" s="79">
        <v>1.5573259443044662E-2</v>
      </c>
      <c r="DU376" s="79">
        <v>1.8383990973234177E-2</v>
      </c>
      <c r="DV376" s="79">
        <v>-1.1546976864337921E-2</v>
      </c>
      <c r="DW376" s="79">
        <v>2.3392864386551082E-4</v>
      </c>
      <c r="DX376" s="79">
        <v>-1.7927324399352074E-2</v>
      </c>
      <c r="DY376" s="79">
        <v>-7.5934953056275845E-3</v>
      </c>
      <c r="DZ376" s="79">
        <v>-8.4463879466056824E-3</v>
      </c>
      <c r="EA376" s="79">
        <v>-6.9318325258791447E-3</v>
      </c>
      <c r="EB376" s="79">
        <v>-3.1682192347943783E-3</v>
      </c>
      <c r="EC376" s="79">
        <v>1.7270309035666287E-4</v>
      </c>
      <c r="ED376" s="79">
        <v>1.4143876731395721E-2</v>
      </c>
      <c r="EE376" s="79">
        <v>5.6508365087211132E-3</v>
      </c>
      <c r="EF376" s="79">
        <v>-7.0332325994968414E-3</v>
      </c>
      <c r="EG376" s="79">
        <v>3.942444920539856E-3</v>
      </c>
      <c r="EH376" s="79">
        <v>9.5753129571676254E-3</v>
      </c>
      <c r="EI376" s="79">
        <v>1.6928279772400856E-2</v>
      </c>
      <c r="EJ376" s="79">
        <v>1.1154915206134319E-2</v>
      </c>
      <c r="EK376" s="79">
        <v>2.3503931239247322E-2</v>
      </c>
      <c r="EL376" s="79">
        <v>1.3447413221001625E-2</v>
      </c>
      <c r="EM376" s="79">
        <v>2.26473119109869E-2</v>
      </c>
      <c r="EN376" s="79">
        <v>2.2265249863266945E-2</v>
      </c>
      <c r="EO376" s="79">
        <v>4.1573308408260345E-2</v>
      </c>
      <c r="EP376" s="79">
        <v>3.8276903331279755E-2</v>
      </c>
      <c r="EQ376" s="79">
        <v>2.3889128118753433E-2</v>
      </c>
      <c r="ER376" s="79">
        <v>2.5298593565821648E-2</v>
      </c>
      <c r="ES376" s="79">
        <v>2.8939761221408844E-2</v>
      </c>
      <c r="ET376" s="79">
        <v>-1.0142647624888923E-5</v>
      </c>
      <c r="EU376" s="79">
        <v>1.047063060104847E-2</v>
      </c>
      <c r="EV376" s="79">
        <v>-7.7637652866542339E-3</v>
      </c>
      <c r="EW376" s="79">
        <v>52.058345794677734</v>
      </c>
      <c r="EX376" s="79">
        <v>51.130882263183594</v>
      </c>
      <c r="EY376" s="79">
        <v>50.635002136230469</v>
      </c>
      <c r="EZ376" s="79">
        <v>49.966106414794922</v>
      </c>
      <c r="FA376" s="79">
        <v>49.422538757324219</v>
      </c>
      <c r="FB376" s="79">
        <v>49.165012359619141</v>
      </c>
      <c r="FC376" s="79">
        <v>49.1435546875</v>
      </c>
      <c r="FD376" s="79">
        <v>50.835418701171875</v>
      </c>
      <c r="FE376" s="79">
        <v>54.637771606445313</v>
      </c>
      <c r="FF376" s="79">
        <v>57.771381378173828</v>
      </c>
      <c r="FG376" s="79">
        <v>60.430881500244141</v>
      </c>
      <c r="FH376" s="79">
        <v>62.600177764892578</v>
      </c>
      <c r="FI376" s="79">
        <v>64.023666381835938</v>
      </c>
      <c r="FJ376" s="79">
        <v>64.834968566894531</v>
      </c>
      <c r="FK376" s="79">
        <v>64.94586181640625</v>
      </c>
      <c r="FL376" s="79">
        <v>63.985431671142578</v>
      </c>
      <c r="FM376" s="79">
        <v>61.631336212158203</v>
      </c>
      <c r="FN376" s="79">
        <v>59.150283813476563</v>
      </c>
      <c r="FO376" s="79">
        <v>57.551708221435547</v>
      </c>
      <c r="FP376" s="79">
        <v>56.248020172119141</v>
      </c>
      <c r="FQ376" s="79">
        <v>55.307163238525391</v>
      </c>
      <c r="FR376" s="79">
        <v>54.421192169189453</v>
      </c>
      <c r="FS376" s="79">
        <v>53.564079284667969</v>
      </c>
      <c r="FT376" s="79">
        <v>52.830028533935547</v>
      </c>
      <c r="FU376" s="79">
        <v>7.7958554029464722E-3</v>
      </c>
      <c r="FV376" s="79">
        <v>9.4491699710488319E-3</v>
      </c>
      <c r="FW376" s="79">
        <v>8.1166885793209076E-3</v>
      </c>
      <c r="FX376" s="79">
        <v>422.79998779296875</v>
      </c>
      <c r="FY376" s="79">
        <v>1</v>
      </c>
      <c r="FZ376" s="52"/>
      <c r="GA376" s="34"/>
    </row>
    <row r="377" spans="1:183" x14ac:dyDescent="0.25">
      <c r="A377" t="s">
        <v>186</v>
      </c>
      <c r="B377" t="s">
        <v>236</v>
      </c>
      <c r="C377" t="s">
        <v>194</v>
      </c>
      <c r="D377" t="s">
        <v>202</v>
      </c>
      <c r="E377" t="s">
        <v>242</v>
      </c>
      <c r="F377" t="s">
        <v>1</v>
      </c>
      <c r="G377" t="s">
        <v>200</v>
      </c>
      <c r="H377" s="79">
        <v>3049</v>
      </c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  <c r="AH377" s="79"/>
      <c r="AI377" s="79"/>
      <c r="AJ377" s="79"/>
      <c r="AK377" s="79"/>
      <c r="AL377" s="79"/>
      <c r="AM377" s="79"/>
      <c r="AN377" s="79"/>
      <c r="AO377" s="79"/>
      <c r="AP377" s="79"/>
      <c r="AQ377" s="79"/>
      <c r="AR377" s="79"/>
      <c r="AS377" s="79"/>
      <c r="AT377" s="79"/>
      <c r="AU377" s="79"/>
      <c r="AV377" s="79"/>
      <c r="AW377" s="79"/>
      <c r="AX377" s="79"/>
      <c r="AY377" s="79"/>
      <c r="AZ377" s="79"/>
      <c r="BA377" s="79"/>
      <c r="BB377" s="79"/>
      <c r="BC377" s="79"/>
      <c r="BD377" s="79"/>
      <c r="BE377" s="79"/>
      <c r="BF377" s="79"/>
      <c r="BG377" s="79"/>
      <c r="BH377" s="79"/>
      <c r="BI377" s="79"/>
      <c r="BJ377" s="79"/>
      <c r="BK377" s="79"/>
      <c r="BL377" s="79"/>
      <c r="BM377" s="79"/>
      <c r="BN377" s="79"/>
      <c r="BO377" s="79"/>
      <c r="BP377" s="79"/>
      <c r="BQ377" s="79"/>
      <c r="BR377" s="79"/>
      <c r="BS377" s="79"/>
      <c r="BT377" s="79"/>
      <c r="BU377" s="79"/>
      <c r="BV377" s="79"/>
      <c r="BW377" s="79"/>
      <c r="BX377" s="79"/>
      <c r="BY377" s="79"/>
      <c r="BZ377" s="79"/>
      <c r="CA377" s="79"/>
      <c r="CB377" s="79"/>
      <c r="CC377" s="79"/>
      <c r="CD377" s="79"/>
      <c r="CE377" s="79"/>
      <c r="CF377" s="79"/>
      <c r="CG377" s="79"/>
      <c r="CH377" s="79"/>
      <c r="CI377" s="79"/>
      <c r="CJ377" s="79"/>
      <c r="CK377" s="79"/>
      <c r="CL377" s="79"/>
      <c r="CM377" s="79"/>
      <c r="CN377" s="79"/>
      <c r="CO377" s="79"/>
      <c r="CP377" s="79"/>
      <c r="CQ377" s="79"/>
      <c r="CR377" s="79"/>
      <c r="CS377" s="79"/>
      <c r="CT377" s="79"/>
      <c r="CU377" s="79"/>
      <c r="CV377" s="79"/>
      <c r="CW377" s="79"/>
      <c r="CX377" s="79"/>
      <c r="CY377" s="79"/>
      <c r="CZ377" s="79"/>
      <c r="DA377" s="79"/>
      <c r="DB377" s="79"/>
      <c r="DC377" s="79"/>
      <c r="DD377" s="79"/>
      <c r="DE377" s="79"/>
      <c r="DF377" s="79"/>
      <c r="DG377" s="79"/>
      <c r="DH377" s="79"/>
      <c r="DI377" s="79"/>
      <c r="DJ377" s="79"/>
      <c r="DK377" s="79"/>
      <c r="DL377" s="79"/>
      <c r="DM377" s="79"/>
      <c r="DN377" s="79"/>
      <c r="DO377" s="79"/>
      <c r="DP377" s="79"/>
      <c r="DQ377" s="79"/>
      <c r="DR377" s="79"/>
      <c r="DS377" s="79"/>
      <c r="DT377" s="79"/>
      <c r="DU377" s="79"/>
      <c r="DV377" s="79"/>
      <c r="DW377" s="79"/>
      <c r="DX377" s="79"/>
      <c r="DY377" s="79"/>
      <c r="DZ377" s="79"/>
      <c r="EA377" s="79"/>
      <c r="EB377" s="79"/>
      <c r="EC377" s="79"/>
      <c r="ED377" s="79"/>
      <c r="EE377" s="79"/>
      <c r="EF377" s="79"/>
      <c r="EG377" s="79"/>
      <c r="EH377" s="79"/>
      <c r="EI377" s="79"/>
      <c r="EJ377" s="79"/>
      <c r="EK377" s="79"/>
      <c r="EL377" s="79"/>
      <c r="EM377" s="79"/>
      <c r="EN377" s="79"/>
      <c r="EO377" s="79"/>
      <c r="EP377" s="79"/>
      <c r="EQ377" s="79"/>
      <c r="ER377" s="79"/>
      <c r="ES377" s="79"/>
      <c r="ET377" s="79"/>
      <c r="EU377" s="79"/>
      <c r="EV377" s="79"/>
      <c r="EW377" s="79"/>
      <c r="EX377" s="79"/>
      <c r="EY377" s="79"/>
      <c r="EZ377" s="79"/>
      <c r="FA377" s="79"/>
      <c r="FB377" s="79"/>
      <c r="FC377" s="79"/>
      <c r="FD377" s="79"/>
      <c r="FE377" s="79"/>
      <c r="FF377" s="79"/>
      <c r="FG377" s="79"/>
      <c r="FH377" s="79"/>
      <c r="FI377" s="79"/>
      <c r="FJ377" s="79"/>
      <c r="FK377" s="79"/>
      <c r="FL377" s="79"/>
      <c r="FM377" s="79"/>
      <c r="FN377" s="79"/>
      <c r="FO377" s="79"/>
      <c r="FP377" s="79"/>
      <c r="FQ377" s="79"/>
      <c r="FR377" s="79"/>
      <c r="FS377" s="79"/>
      <c r="FT377" s="79"/>
      <c r="FU377" s="79"/>
      <c r="FV377" s="79"/>
      <c r="FW377" s="79"/>
      <c r="FX377" s="79">
        <v>96.699996948242188</v>
      </c>
      <c r="FY377" s="79">
        <v>0</v>
      </c>
      <c r="FZ377" s="52"/>
      <c r="GA377" s="34"/>
    </row>
    <row r="378" spans="1:183" x14ac:dyDescent="0.25">
      <c r="A378" t="s">
        <v>186</v>
      </c>
      <c r="B378" t="s">
        <v>236</v>
      </c>
      <c r="C378" t="s">
        <v>194</v>
      </c>
      <c r="D378" t="s">
        <v>202</v>
      </c>
      <c r="E378" t="s">
        <v>242</v>
      </c>
      <c r="F378" t="s">
        <v>1</v>
      </c>
      <c r="G378" t="s">
        <v>1</v>
      </c>
      <c r="H378" s="79">
        <v>23848</v>
      </c>
      <c r="I378" s="79">
        <v>0.41843163967132568</v>
      </c>
      <c r="J378" s="79">
        <v>0.37134137749671936</v>
      </c>
      <c r="K378" s="79">
        <v>0.35054060816764832</v>
      </c>
      <c r="L378" s="79">
        <v>0.34223607182502747</v>
      </c>
      <c r="M378" s="79">
        <v>0.34985095262527466</v>
      </c>
      <c r="N378" s="79">
        <v>0.39008110761642456</v>
      </c>
      <c r="O378" s="79">
        <v>0.46094045042991638</v>
      </c>
      <c r="P378" s="79">
        <v>0.54947578907012939</v>
      </c>
      <c r="Q378" s="79">
        <v>0.52365899085998535</v>
      </c>
      <c r="R378" s="79">
        <v>0.49148568511009216</v>
      </c>
      <c r="S378" s="79">
        <v>0.46496844291687012</v>
      </c>
      <c r="T378" s="79">
        <v>0.45740768313407898</v>
      </c>
      <c r="U378" s="79">
        <v>0.45280298590660095</v>
      </c>
      <c r="V378" s="79">
        <v>0.43093597888946533</v>
      </c>
      <c r="W378" s="79">
        <v>0.42535755038261414</v>
      </c>
      <c r="X378" s="79">
        <v>0.43071591854095459</v>
      </c>
      <c r="Y378" s="79">
        <v>0.50275331735610962</v>
      </c>
      <c r="Z378" s="79">
        <v>0.6253693699836731</v>
      </c>
      <c r="AA378" s="79">
        <v>0.69421678781509399</v>
      </c>
      <c r="AB378" s="79">
        <v>0.72107416391372681</v>
      </c>
      <c r="AC378" s="79">
        <v>0.72475230693817139</v>
      </c>
      <c r="AD378" s="79">
        <v>0.68258661031723022</v>
      </c>
      <c r="AE378" s="79">
        <v>0.61113613843917847</v>
      </c>
      <c r="AF378" s="79">
        <v>0.51288378238677979</v>
      </c>
      <c r="AG378" s="79">
        <v>-4.1671670973300934E-2</v>
      </c>
      <c r="AH378" s="79">
        <v>-3.8592327386140823E-2</v>
      </c>
      <c r="AI378" s="79">
        <v>-3.1780704855918884E-2</v>
      </c>
      <c r="AJ378" s="79">
        <v>-2.905816026031971E-2</v>
      </c>
      <c r="AK378" s="79">
        <v>-2.4644495919346809E-2</v>
      </c>
      <c r="AL378" s="79">
        <v>-1.1223391629755497E-2</v>
      </c>
      <c r="AM378" s="79">
        <v>-2.3378312587738037E-2</v>
      </c>
      <c r="AN378" s="79">
        <v>-3.3813722431659698E-2</v>
      </c>
      <c r="AO378" s="79">
        <v>-1.6125740483403206E-2</v>
      </c>
      <c r="AP378" s="79">
        <v>-1.1805488727986813E-2</v>
      </c>
      <c r="AQ378" s="79">
        <v>-8.8342325761914253E-3</v>
      </c>
      <c r="AR378" s="79">
        <v>-1.1351059190928936E-2</v>
      </c>
      <c r="AS378" s="79">
        <v>-8.6940114852041006E-4</v>
      </c>
      <c r="AT378" s="79">
        <v>-9.588765911757946E-3</v>
      </c>
      <c r="AU378" s="79">
        <v>-1.8671179423108697E-3</v>
      </c>
      <c r="AV378" s="79">
        <v>1.7247861251235008E-3</v>
      </c>
      <c r="AW378" s="79">
        <v>2.2088915109634399E-2</v>
      </c>
      <c r="AX378" s="79">
        <v>1.6210984438657761E-2</v>
      </c>
      <c r="AY378" s="79">
        <v>1.5110780950635672E-3</v>
      </c>
      <c r="AZ378" s="79">
        <v>-3.7768068723380566E-3</v>
      </c>
      <c r="BA378" s="79">
        <v>-4.1201487183570862E-3</v>
      </c>
      <c r="BB378" s="79">
        <v>-3.2280296087265015E-2</v>
      </c>
      <c r="BC378" s="79">
        <v>-1.7224622890353203E-2</v>
      </c>
      <c r="BD378" s="79">
        <v>-3.0673716217279434E-2</v>
      </c>
      <c r="BE378" s="79">
        <v>-3.0697129666805267E-2</v>
      </c>
      <c r="BF378" s="79">
        <v>-2.8706373646855354E-2</v>
      </c>
      <c r="BG378" s="79">
        <v>-2.2769114002585411E-2</v>
      </c>
      <c r="BH378" s="79">
        <v>-2.0305033773183823E-2</v>
      </c>
      <c r="BI378" s="79">
        <v>-1.6253171488642693E-2</v>
      </c>
      <c r="BJ378" s="79">
        <v>-2.2592304740101099E-3</v>
      </c>
      <c r="BK378" s="79">
        <v>-1.3863234780728817E-2</v>
      </c>
      <c r="BL378" s="79">
        <v>-2.3819345980882645E-2</v>
      </c>
      <c r="BM378" s="79">
        <v>-6.8033710122108459E-3</v>
      </c>
      <c r="BN378" s="79">
        <v>-1.9448479870334268E-3</v>
      </c>
      <c r="BO378" s="79">
        <v>8.1639987183734775E-4</v>
      </c>
      <c r="BP378" s="79">
        <v>-2.1061687730252743E-3</v>
      </c>
      <c r="BQ378" s="79">
        <v>7.7188112773001194E-3</v>
      </c>
      <c r="BR378" s="79">
        <v>-1.2850485509261489E-3</v>
      </c>
      <c r="BS378" s="79">
        <v>5.6371181271970272E-3</v>
      </c>
      <c r="BT378" s="79">
        <v>9.15528554469347E-3</v>
      </c>
      <c r="BU378" s="79">
        <v>3.0611149966716766E-2</v>
      </c>
      <c r="BV378" s="79">
        <v>2.5501586496829987E-2</v>
      </c>
      <c r="BW378" s="79">
        <v>1.1074104346334934E-2</v>
      </c>
      <c r="BX378" s="79">
        <v>6.4093521796166897E-3</v>
      </c>
      <c r="BY378" s="79">
        <v>6.5180715173482895E-3</v>
      </c>
      <c r="BZ378" s="79">
        <v>-2.1251274272799492E-2</v>
      </c>
      <c r="CA378" s="79">
        <v>-7.4340729042887688E-3</v>
      </c>
      <c r="CB378" s="79">
        <v>-2.1129254251718521E-2</v>
      </c>
      <c r="CC378" s="79">
        <v>-2.3096194490790367E-2</v>
      </c>
      <c r="CD378" s="79">
        <v>-2.1859396249055862E-2</v>
      </c>
      <c r="CE378" s="79">
        <v>-1.652771420776844E-2</v>
      </c>
      <c r="CF378" s="79">
        <v>-1.4242642559111118E-2</v>
      </c>
      <c r="CG378" s="79">
        <v>-1.0441367514431477E-2</v>
      </c>
      <c r="CH378" s="79">
        <v>3.949320875108242E-3</v>
      </c>
      <c r="CI378" s="79">
        <v>-7.2731217369437218E-3</v>
      </c>
      <c r="CJ378" s="79">
        <v>-1.6897270455956459E-2</v>
      </c>
      <c r="CK378" s="79">
        <v>-3.4672504989430308E-4</v>
      </c>
      <c r="CL378" s="79">
        <v>4.8846020363271236E-3</v>
      </c>
      <c r="CM378" s="79">
        <v>7.5003979727625847E-3</v>
      </c>
      <c r="CN378" s="79">
        <v>4.2968140915036201E-3</v>
      </c>
      <c r="CO378" s="79">
        <v>1.366698183119297E-2</v>
      </c>
      <c r="CP378" s="79">
        <v>4.4660805724561214E-3</v>
      </c>
      <c r="CQ378" s="79">
        <v>1.0834529995918274E-2</v>
      </c>
      <c r="CR378" s="79">
        <v>1.430162601172924E-2</v>
      </c>
      <c r="CS378" s="79">
        <v>3.6513622850179672E-2</v>
      </c>
      <c r="CT378" s="79">
        <v>3.1936224550008774E-2</v>
      </c>
      <c r="CU378" s="79">
        <v>1.7697425559163094E-2</v>
      </c>
      <c r="CV378" s="79">
        <v>1.3464255258440971E-2</v>
      </c>
      <c r="CW378" s="79">
        <v>1.3886070810258389E-2</v>
      </c>
      <c r="CX378" s="79">
        <v>-1.3612611219286919E-2</v>
      </c>
      <c r="CY378" s="79">
        <v>-6.5316760446876287E-4</v>
      </c>
      <c r="CZ378" s="79">
        <v>-1.4518787153065205E-2</v>
      </c>
      <c r="DA378" s="79">
        <v>-1.5495259314775467E-2</v>
      </c>
      <c r="DB378" s="79">
        <v>-1.5012416057288647E-2</v>
      </c>
      <c r="DC378" s="79">
        <v>-1.0286314412951469E-2</v>
      </c>
      <c r="DD378" s="79">
        <v>-8.1802522763609886E-3</v>
      </c>
      <c r="DE378" s="79">
        <v>-4.6295621432363987E-3</v>
      </c>
      <c r="DF378" s="79">
        <v>1.015787199139595E-2</v>
      </c>
      <c r="DG378" s="79">
        <v>-6.830088677816093E-4</v>
      </c>
      <c r="DH378" s="79">
        <v>-9.9751977249979973E-3</v>
      </c>
      <c r="DI378" s="79">
        <v>6.109920796006918E-3</v>
      </c>
      <c r="DJ378" s="79">
        <v>1.171405054628849E-2</v>
      </c>
      <c r="DK378" s="79">
        <v>1.4184397645294666E-2</v>
      </c>
      <c r="DL378" s="79">
        <v>1.0699797421693802E-2</v>
      </c>
      <c r="DM378" s="79">
        <v>1.9615152850747108E-2</v>
      </c>
      <c r="DN378" s="79">
        <v>1.0217210277915001E-2</v>
      </c>
      <c r="DO378" s="79">
        <v>1.6031941398978233E-2</v>
      </c>
      <c r="DP378" s="79">
        <v>1.9447965547442436E-2</v>
      </c>
      <c r="DQ378" s="79">
        <v>4.2416095733642578E-2</v>
      </c>
      <c r="DR378" s="79">
        <v>3.8370866328477859E-2</v>
      </c>
      <c r="DS378" s="79">
        <v>2.4320749565958977E-2</v>
      </c>
      <c r="DT378" s="79">
        <v>2.0519157871603966E-2</v>
      </c>
      <c r="DU378" s="79">
        <v>2.1254068240523338E-2</v>
      </c>
      <c r="DV378" s="79">
        <v>-5.9739444404840469E-3</v>
      </c>
      <c r="DW378" s="79">
        <v>6.1277379281818867E-3</v>
      </c>
      <c r="DX378" s="79">
        <v>-7.9083209857344627E-3</v>
      </c>
      <c r="DY378" s="79">
        <v>-4.5207170769572258E-3</v>
      </c>
      <c r="DZ378" s="79">
        <v>-5.1264655776321888E-3</v>
      </c>
      <c r="EA378" s="79">
        <v>-1.2747234432026744E-3</v>
      </c>
      <c r="EB378" s="79">
        <v>5.7287851814180613E-4</v>
      </c>
      <c r="EC378" s="79">
        <v>3.7617620546370745E-3</v>
      </c>
      <c r="ED378" s="79">
        <v>1.9122032448649406E-2</v>
      </c>
      <c r="EE378" s="79">
        <v>8.8320672512054443E-3</v>
      </c>
      <c r="EF378" s="79">
        <v>1.9177938156644814E-5</v>
      </c>
      <c r="EG378" s="79">
        <v>1.543229166418314E-2</v>
      </c>
      <c r="EH378" s="79">
        <v>2.1574690937995911E-2</v>
      </c>
      <c r="EI378" s="79">
        <v>2.3835029453039169E-2</v>
      </c>
      <c r="EJ378" s="79">
        <v>1.9944688305258751E-2</v>
      </c>
      <c r="EK378" s="79">
        <v>2.8203362599015236E-2</v>
      </c>
      <c r="EL378" s="79">
        <v>1.8520928919315338E-2</v>
      </c>
      <c r="EM378" s="79">
        <v>2.3536179214715958E-2</v>
      </c>
      <c r="EN378" s="79">
        <v>2.6878466829657555E-2</v>
      </c>
      <c r="EO378" s="79">
        <v>5.0938330590724945E-2</v>
      </c>
      <c r="EP378" s="79">
        <v>4.7661464661359787E-2</v>
      </c>
      <c r="EQ378" s="79">
        <v>3.3883772790431976E-2</v>
      </c>
      <c r="ER378" s="79">
        <v>3.0705315992236137E-2</v>
      </c>
      <c r="ES378" s="79">
        <v>3.1892288476228714E-2</v>
      </c>
      <c r="ET378" s="79">
        <v>5.055074580013752E-3</v>
      </c>
      <c r="EU378" s="79">
        <v>1.5918286517262459E-2</v>
      </c>
      <c r="EV378" s="79">
        <v>1.6361417947337031E-3</v>
      </c>
      <c r="EW378" s="79">
        <v>51.745651245117188</v>
      </c>
      <c r="EX378" s="79">
        <v>50.826026916503906</v>
      </c>
      <c r="EY378" s="79">
        <v>50.31719970703125</v>
      </c>
      <c r="EZ378" s="79">
        <v>49.629505157470703</v>
      </c>
      <c r="FA378" s="79">
        <v>49.141471862792969</v>
      </c>
      <c r="FB378" s="79">
        <v>48.895195007324219</v>
      </c>
      <c r="FC378" s="79">
        <v>48.812446594238281</v>
      </c>
      <c r="FD378" s="79">
        <v>50.462852478027344</v>
      </c>
      <c r="FE378" s="79">
        <v>54.313926696777344</v>
      </c>
      <c r="FF378" s="79">
        <v>57.49798583984375</v>
      </c>
      <c r="FG378" s="79">
        <v>60.191249847412109</v>
      </c>
      <c r="FH378" s="79">
        <v>62.388114929199219</v>
      </c>
      <c r="FI378" s="79">
        <v>63.8599853515625</v>
      </c>
      <c r="FJ378" s="79">
        <v>64.733451843261719</v>
      </c>
      <c r="FK378" s="79">
        <v>64.791015625</v>
      </c>
      <c r="FL378" s="79">
        <v>63.8834228515625</v>
      </c>
      <c r="FM378" s="79">
        <v>61.465015411376953</v>
      </c>
      <c r="FN378" s="79">
        <v>58.892986297607422</v>
      </c>
      <c r="FO378" s="79">
        <v>57.265220642089844</v>
      </c>
      <c r="FP378" s="79">
        <v>55.920391082763672</v>
      </c>
      <c r="FQ378" s="79">
        <v>54.980068206787109</v>
      </c>
      <c r="FR378" s="79">
        <v>54.094841003417969</v>
      </c>
      <c r="FS378" s="79">
        <v>53.270381927490234</v>
      </c>
      <c r="FT378" s="79">
        <v>52.54669189453125</v>
      </c>
      <c r="FU378" s="79">
        <v>8.2335369661450386E-3</v>
      </c>
      <c r="FV378" s="79">
        <v>9.8480572924017906E-3</v>
      </c>
      <c r="FW378" s="79">
        <v>8.4710316732525826E-3</v>
      </c>
      <c r="FX378" s="79">
        <v>519.5</v>
      </c>
      <c r="FY378" s="79">
        <v>1</v>
      </c>
      <c r="FZ378" s="52"/>
      <c r="GA378" s="34"/>
    </row>
    <row r="379" spans="1:183" x14ac:dyDescent="0.25">
      <c r="A379" t="s">
        <v>186</v>
      </c>
      <c r="B379" t="s">
        <v>236</v>
      </c>
      <c r="C379" t="s">
        <v>194</v>
      </c>
      <c r="D379" t="s">
        <v>202</v>
      </c>
      <c r="E379" t="s">
        <v>242</v>
      </c>
      <c r="F379" t="s">
        <v>178</v>
      </c>
      <c r="G379" t="s">
        <v>1</v>
      </c>
      <c r="H379" s="79">
        <v>17009</v>
      </c>
      <c r="I379" s="79">
        <v>0.38992953300476074</v>
      </c>
      <c r="J379" s="79">
        <v>0.34009552001953125</v>
      </c>
      <c r="K379" s="79">
        <v>0.31705066561698914</v>
      </c>
      <c r="L379" s="79">
        <v>0.30779317021369934</v>
      </c>
      <c r="M379" s="79">
        <v>0.31134206056594849</v>
      </c>
      <c r="N379" s="79">
        <v>0.34262064099311829</v>
      </c>
      <c r="O379" s="79">
        <v>0.41767773032188416</v>
      </c>
      <c r="P379" s="79">
        <v>0.49907830357551575</v>
      </c>
      <c r="Q379" s="79">
        <v>0.47132390737533569</v>
      </c>
      <c r="R379" s="79">
        <v>0.43035036325454712</v>
      </c>
      <c r="S379" s="79">
        <v>0.39631053805351257</v>
      </c>
      <c r="T379" s="79">
        <v>0.38824790716171265</v>
      </c>
      <c r="U379" s="79">
        <v>0.38848796486854553</v>
      </c>
      <c r="V379" s="79">
        <v>0.37359178066253662</v>
      </c>
      <c r="W379" s="79">
        <v>0.3712100088596344</v>
      </c>
      <c r="X379" s="79">
        <v>0.38031041622161865</v>
      </c>
      <c r="Y379" s="79">
        <v>0.43955203890800476</v>
      </c>
      <c r="Z379" s="79">
        <v>0.55341172218322754</v>
      </c>
      <c r="AA379" s="79">
        <v>0.63386356830596924</v>
      </c>
      <c r="AB379" s="79">
        <v>0.66173374652862549</v>
      </c>
      <c r="AC379" s="79">
        <v>0.6734585165977478</v>
      </c>
      <c r="AD379" s="79">
        <v>0.64316290616989136</v>
      </c>
      <c r="AE379" s="79">
        <v>0.57840418815612793</v>
      </c>
      <c r="AF379" s="79">
        <v>0.48295795917510986</v>
      </c>
      <c r="AG379" s="79">
        <v>-5.5035997182130814E-2</v>
      </c>
      <c r="AH379" s="79">
        <v>-5.2977036684751511E-2</v>
      </c>
      <c r="AI379" s="79">
        <v>-4.9944575875997543E-2</v>
      </c>
      <c r="AJ379" s="79">
        <v>-4.5227035880088806E-2</v>
      </c>
      <c r="AK379" s="79">
        <v>-3.742651641368866E-2</v>
      </c>
      <c r="AL379" s="79">
        <v>-3.0113076791167259E-2</v>
      </c>
      <c r="AM379" s="79">
        <v>-1.9981764256954193E-2</v>
      </c>
      <c r="AN379" s="79">
        <v>-2.1877540275454521E-2</v>
      </c>
      <c r="AO379" s="79">
        <v>-1.5024678781628609E-2</v>
      </c>
      <c r="AP379" s="79">
        <v>-1.345454715192318E-2</v>
      </c>
      <c r="AQ379" s="79">
        <v>-1.6150344163179398E-2</v>
      </c>
      <c r="AR379" s="79">
        <v>-1.515803299844265E-2</v>
      </c>
      <c r="AS379" s="79">
        <v>-1.2278832495212555E-2</v>
      </c>
      <c r="AT379" s="79">
        <v>-1.6291165724396706E-2</v>
      </c>
      <c r="AU379" s="79">
        <v>-4.8377197235822678E-3</v>
      </c>
      <c r="AV379" s="79">
        <v>4.1254647076129913E-3</v>
      </c>
      <c r="AW379" s="79">
        <v>1.3434731401503086E-2</v>
      </c>
      <c r="AX379" s="79">
        <v>7.0120068266987801E-3</v>
      </c>
      <c r="AY379" s="79">
        <v>-6.7112166434526443E-3</v>
      </c>
      <c r="AZ379" s="79">
        <v>-1.0706962086260319E-2</v>
      </c>
      <c r="BA379" s="79">
        <v>-1.1877402663230896E-2</v>
      </c>
      <c r="BB379" s="79">
        <v>-3.811211884021759E-2</v>
      </c>
      <c r="BC379" s="79">
        <v>-2.958095446228981E-2</v>
      </c>
      <c r="BD379" s="79">
        <v>-4.2976461350917816E-2</v>
      </c>
      <c r="BE379" s="79">
        <v>-4.3581549078226089E-2</v>
      </c>
      <c r="BF379" s="79">
        <v>-4.2069137096405029E-2</v>
      </c>
      <c r="BG379" s="79">
        <v>-3.9551813155412674E-2</v>
      </c>
      <c r="BH379" s="79">
        <v>-3.5201989114284515E-2</v>
      </c>
      <c r="BI379" s="79">
        <v>-2.8157768771052361E-2</v>
      </c>
      <c r="BJ379" s="79">
        <v>-2.0743582397699356E-2</v>
      </c>
      <c r="BK379" s="79">
        <v>-9.3026552349328995E-3</v>
      </c>
      <c r="BL379" s="79">
        <v>-1.2702025473117828E-2</v>
      </c>
      <c r="BM379" s="79">
        <v>-6.8638809025287628E-3</v>
      </c>
      <c r="BN379" s="79">
        <v>-5.6406077928841114E-3</v>
      </c>
      <c r="BO379" s="79">
        <v>-9.0236905962228775E-3</v>
      </c>
      <c r="BP379" s="79">
        <v>-7.6534170657396317E-3</v>
      </c>
      <c r="BQ379" s="79">
        <v>-4.4301385059952736E-3</v>
      </c>
      <c r="BR379" s="79">
        <v>-8.8690891861915588E-3</v>
      </c>
      <c r="BS379" s="79">
        <v>1.8650079146027565E-3</v>
      </c>
      <c r="BT379" s="79">
        <v>1.1005890555679798E-2</v>
      </c>
      <c r="BU379" s="79">
        <v>2.0798100158572197E-2</v>
      </c>
      <c r="BV379" s="79">
        <v>1.5497400425374508E-2</v>
      </c>
      <c r="BW379" s="79">
        <v>2.7772358153015375E-3</v>
      </c>
      <c r="BX379" s="79">
        <v>-1.2446732725948095E-3</v>
      </c>
      <c r="BY379" s="79">
        <v>-1.1524703586474061E-3</v>
      </c>
      <c r="BZ379" s="79">
        <v>-2.6215909048914909E-2</v>
      </c>
      <c r="CA379" s="79">
        <v>-1.867162249982357E-2</v>
      </c>
      <c r="CB379" s="79">
        <v>-3.2118864357471466E-2</v>
      </c>
      <c r="CC379" s="79">
        <v>-3.5648234188556671E-2</v>
      </c>
      <c r="CD379" s="79">
        <v>-3.4514356404542923E-2</v>
      </c>
      <c r="CE379" s="79">
        <v>-3.2353825867176056E-2</v>
      </c>
      <c r="CF379" s="79">
        <v>-2.8258677572011948E-2</v>
      </c>
      <c r="CG379" s="79">
        <v>-2.1738266572356224E-2</v>
      </c>
      <c r="CH379" s="79">
        <v>-1.4254297129809856E-2</v>
      </c>
      <c r="CI379" s="79">
        <v>-1.9063369836658239E-3</v>
      </c>
      <c r="CJ379" s="79">
        <v>-6.3470937311649323E-3</v>
      </c>
      <c r="CK379" s="79">
        <v>-1.2117367004975677E-3</v>
      </c>
      <c r="CL379" s="79">
        <v>-2.2869749227538705E-4</v>
      </c>
      <c r="CM379" s="79">
        <v>-4.0877936407923698E-3</v>
      </c>
      <c r="CN379" s="79">
        <v>-2.455743495374918E-3</v>
      </c>
      <c r="CO379" s="79">
        <v>1.0058431653305888E-3</v>
      </c>
      <c r="CP379" s="79">
        <v>-3.7285834550857544E-3</v>
      </c>
      <c r="CQ379" s="79">
        <v>6.5072961151599884E-3</v>
      </c>
      <c r="CR379" s="79">
        <v>1.5771254897117615E-2</v>
      </c>
      <c r="CS379" s="79">
        <v>2.5897946208715439E-2</v>
      </c>
      <c r="CT379" s="79">
        <v>2.1374357864260674E-2</v>
      </c>
      <c r="CU379" s="79">
        <v>9.3489084392786026E-3</v>
      </c>
      <c r="CV379" s="79">
        <v>5.3088790737092495E-3</v>
      </c>
      <c r="CW379" s="79">
        <v>6.2755849212408066E-3</v>
      </c>
      <c r="CX379" s="79">
        <v>-1.7976628616452217E-2</v>
      </c>
      <c r="CY379" s="79">
        <v>-1.1115851812064648E-2</v>
      </c>
      <c r="CZ379" s="79">
        <v>-2.4598926305770874E-2</v>
      </c>
      <c r="DA379" s="79">
        <v>-2.7714919298887253E-2</v>
      </c>
      <c r="DB379" s="79">
        <v>-2.6959575712680817E-2</v>
      </c>
      <c r="DC379" s="79">
        <v>-2.515583299100399E-2</v>
      </c>
      <c r="DD379" s="79">
        <v>-2.1315360441803932E-2</v>
      </c>
      <c r="DE379" s="79">
        <v>-1.5318761579692364E-2</v>
      </c>
      <c r="DF379" s="79">
        <v>-7.7650127932429314E-3</v>
      </c>
      <c r="DG379" s="79">
        <v>5.4899817332625389E-3</v>
      </c>
      <c r="DH379" s="79">
        <v>7.8386246968875639E-6</v>
      </c>
      <c r="DI379" s="79">
        <v>4.4404077343642712E-3</v>
      </c>
      <c r="DJ379" s="79">
        <v>5.1832129247486591E-3</v>
      </c>
      <c r="DK379" s="79">
        <v>8.4810412954539061E-4</v>
      </c>
      <c r="DL379" s="79">
        <v>2.741930540651083E-3</v>
      </c>
      <c r="DM379" s="79">
        <v>6.4418250694870949E-3</v>
      </c>
      <c r="DN379" s="79">
        <v>1.4119227416813374E-3</v>
      </c>
      <c r="DO379" s="79">
        <v>1.1149585247039795E-2</v>
      </c>
      <c r="DP379" s="79">
        <v>2.0536618307232857E-2</v>
      </c>
      <c r="DQ379" s="79">
        <v>3.099779412150383E-2</v>
      </c>
      <c r="DR379" s="79">
        <v>2.7251314371824265E-2</v>
      </c>
      <c r="DS379" s="79">
        <v>1.5920583158731461E-2</v>
      </c>
      <c r="DT379" s="79">
        <v>1.1862431652843952E-2</v>
      </c>
      <c r="DU379" s="79">
        <v>1.3703640550374985E-2</v>
      </c>
      <c r="DV379" s="79">
        <v>-9.7373472526669502E-3</v>
      </c>
      <c r="DW379" s="79">
        <v>-3.5600813571363688E-3</v>
      </c>
      <c r="DX379" s="79">
        <v>-1.7078990116715431E-2</v>
      </c>
      <c r="DY379" s="79">
        <v>-1.6260471194982529E-2</v>
      </c>
      <c r="DZ379" s="79">
        <v>-1.6051672399044037E-2</v>
      </c>
      <c r="EA379" s="79">
        <v>-1.4763073995709419E-2</v>
      </c>
      <c r="EB379" s="79">
        <v>-1.1290316469967365E-2</v>
      </c>
      <c r="EC379" s="79">
        <v>-6.0500167310237885E-3</v>
      </c>
      <c r="ED379" s="79">
        <v>1.6044829972088337E-3</v>
      </c>
      <c r="EE379" s="79">
        <v>1.6169091686606407E-2</v>
      </c>
      <c r="EF379" s="79">
        <v>9.1833518818020821E-3</v>
      </c>
      <c r="EG379" s="79">
        <v>1.260120514780283E-2</v>
      </c>
      <c r="EH379" s="79">
        <v>1.2997152283787727E-2</v>
      </c>
      <c r="EI379" s="79">
        <v>7.9747559502720833E-3</v>
      </c>
      <c r="EJ379" s="79">
        <v>1.0246546939015388E-2</v>
      </c>
      <c r="EK379" s="79">
        <v>1.4290519058704376E-2</v>
      </c>
      <c r="EL379" s="79">
        <v>8.8339969515800476E-3</v>
      </c>
      <c r="EM379" s="79">
        <v>1.7852313816547394E-2</v>
      </c>
      <c r="EN379" s="79">
        <v>2.7417045086622238E-2</v>
      </c>
      <c r="EO379" s="79">
        <v>3.8361161947250366E-2</v>
      </c>
      <c r="EP379" s="79">
        <v>3.5736706107854843E-2</v>
      </c>
      <c r="EQ379" s="79">
        <v>2.5409035384654999E-2</v>
      </c>
      <c r="ER379" s="79">
        <v>2.1324720233678818E-2</v>
      </c>
      <c r="ES379" s="79">
        <v>2.442857064306736E-2</v>
      </c>
      <c r="ET379" s="79">
        <v>2.158863702788949E-3</v>
      </c>
      <c r="EU379" s="79">
        <v>7.3492508381605148E-3</v>
      </c>
      <c r="EV379" s="79">
        <v>-6.2213917262852192E-3</v>
      </c>
      <c r="EW379" s="79">
        <v>52.986030578613281</v>
      </c>
      <c r="EX379" s="79">
        <v>52.119644165039063</v>
      </c>
      <c r="EY379" s="79">
        <v>51.638164520263672</v>
      </c>
      <c r="EZ379" s="79">
        <v>51.105541229248047</v>
      </c>
      <c r="FA379" s="79">
        <v>50.643886566162109</v>
      </c>
      <c r="FB379" s="79">
        <v>50.464424133300781</v>
      </c>
      <c r="FC379" s="79">
        <v>50.5902099609375</v>
      </c>
      <c r="FD379" s="79">
        <v>52.4959716796875</v>
      </c>
      <c r="FE379" s="79">
        <v>56.161136627197266</v>
      </c>
      <c r="FF379" s="79">
        <v>58.890850067138672</v>
      </c>
      <c r="FG379" s="79">
        <v>61.208602905273438</v>
      </c>
      <c r="FH379" s="79">
        <v>63.246807098388672</v>
      </c>
      <c r="FI379" s="79">
        <v>64.455787658691406</v>
      </c>
      <c r="FJ379" s="79">
        <v>65.223960876464844</v>
      </c>
      <c r="FK379" s="79">
        <v>65.305320739746094</v>
      </c>
      <c r="FL379" s="79">
        <v>64.523040771484375</v>
      </c>
      <c r="FM379" s="79">
        <v>62.427494049072266</v>
      </c>
      <c r="FN379" s="79">
        <v>59.904243469238281</v>
      </c>
      <c r="FO379" s="79">
        <v>58.499420166015625</v>
      </c>
      <c r="FP379" s="79">
        <v>57.293216705322266</v>
      </c>
      <c r="FQ379" s="79">
        <v>56.382236480712891</v>
      </c>
      <c r="FR379" s="79">
        <v>55.487743377685547</v>
      </c>
      <c r="FS379" s="79">
        <v>54.605575561523438</v>
      </c>
      <c r="FT379" s="79">
        <v>53.834514617919922</v>
      </c>
      <c r="FU379" s="79">
        <v>7.795392069965601E-3</v>
      </c>
      <c r="FV379" s="79">
        <v>8.9712794870138168E-3</v>
      </c>
      <c r="FW379" s="79">
        <v>8.2691619172692299E-3</v>
      </c>
      <c r="FX379" s="79">
        <v>418.20001220703125</v>
      </c>
      <c r="FY379" s="79">
        <v>1</v>
      </c>
      <c r="FZ379" s="52"/>
      <c r="GA379" s="34"/>
    </row>
    <row r="380" spans="1:183" x14ac:dyDescent="0.25">
      <c r="A380" t="s">
        <v>186</v>
      </c>
      <c r="B380" t="s">
        <v>236</v>
      </c>
      <c r="C380" t="s">
        <v>194</v>
      </c>
      <c r="D380" t="s">
        <v>202</v>
      </c>
      <c r="E380" t="s">
        <v>242</v>
      </c>
      <c r="F380" t="s">
        <v>179</v>
      </c>
      <c r="G380" t="s">
        <v>1</v>
      </c>
      <c r="H380" s="79">
        <v>820</v>
      </c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  <c r="AH380" s="79"/>
      <c r="AI380" s="79"/>
      <c r="AJ380" s="79"/>
      <c r="AK380" s="79"/>
      <c r="AL380" s="79"/>
      <c r="AM380" s="79"/>
      <c r="AN380" s="79"/>
      <c r="AO380" s="79"/>
      <c r="AP380" s="79"/>
      <c r="AQ380" s="79"/>
      <c r="AR380" s="79"/>
      <c r="AS380" s="79"/>
      <c r="AT380" s="79"/>
      <c r="AU380" s="79"/>
      <c r="AV380" s="79"/>
      <c r="AW380" s="79"/>
      <c r="AX380" s="79"/>
      <c r="AY380" s="79"/>
      <c r="AZ380" s="79"/>
      <c r="BA380" s="79"/>
      <c r="BB380" s="79"/>
      <c r="BC380" s="79"/>
      <c r="BD380" s="79"/>
      <c r="BE380" s="79"/>
      <c r="BF380" s="79"/>
      <c r="BG380" s="79"/>
      <c r="BH380" s="79"/>
      <c r="BI380" s="79"/>
      <c r="BJ380" s="79"/>
      <c r="BK380" s="79"/>
      <c r="BL380" s="79"/>
      <c r="BM380" s="79"/>
      <c r="BN380" s="79"/>
      <c r="BO380" s="79"/>
      <c r="BP380" s="79"/>
      <c r="BQ380" s="79"/>
      <c r="BR380" s="79"/>
      <c r="BS380" s="79"/>
      <c r="BT380" s="79"/>
      <c r="BU380" s="79"/>
      <c r="BV380" s="79"/>
      <c r="BW380" s="79"/>
      <c r="BX380" s="79"/>
      <c r="BY380" s="79"/>
      <c r="BZ380" s="79"/>
      <c r="CA380" s="79"/>
      <c r="CB380" s="79"/>
      <c r="CC380" s="79"/>
      <c r="CD380" s="79"/>
      <c r="CE380" s="79"/>
      <c r="CF380" s="79"/>
      <c r="CG380" s="79"/>
      <c r="CH380" s="79"/>
      <c r="CI380" s="79"/>
      <c r="CJ380" s="79"/>
      <c r="CK380" s="79"/>
      <c r="CL380" s="79"/>
      <c r="CM380" s="79"/>
      <c r="CN380" s="79"/>
      <c r="CO380" s="79"/>
      <c r="CP380" s="79"/>
      <c r="CQ380" s="79"/>
      <c r="CR380" s="79"/>
      <c r="CS380" s="79"/>
      <c r="CT380" s="79"/>
      <c r="CU380" s="79"/>
      <c r="CV380" s="79"/>
      <c r="CW380" s="79"/>
      <c r="CX380" s="79"/>
      <c r="CY380" s="79"/>
      <c r="CZ380" s="79"/>
      <c r="DA380" s="79"/>
      <c r="DB380" s="79"/>
      <c r="DC380" s="79"/>
      <c r="DD380" s="79"/>
      <c r="DE380" s="79"/>
      <c r="DF380" s="79"/>
      <c r="DG380" s="79"/>
      <c r="DH380" s="79"/>
      <c r="DI380" s="79"/>
      <c r="DJ380" s="79"/>
      <c r="DK380" s="79"/>
      <c r="DL380" s="79"/>
      <c r="DM380" s="79"/>
      <c r="DN380" s="79"/>
      <c r="DO380" s="79"/>
      <c r="DP380" s="79"/>
      <c r="DQ380" s="79"/>
      <c r="DR380" s="79"/>
      <c r="DS380" s="79"/>
      <c r="DT380" s="79"/>
      <c r="DU380" s="79"/>
      <c r="DV380" s="79"/>
      <c r="DW380" s="79"/>
      <c r="DX380" s="79"/>
      <c r="DY380" s="79"/>
      <c r="DZ380" s="79"/>
      <c r="EA380" s="79"/>
      <c r="EB380" s="79"/>
      <c r="EC380" s="79"/>
      <c r="ED380" s="79"/>
      <c r="EE380" s="79"/>
      <c r="EF380" s="79"/>
      <c r="EG380" s="79"/>
      <c r="EH380" s="79"/>
      <c r="EI380" s="79"/>
      <c r="EJ380" s="79"/>
      <c r="EK380" s="79"/>
      <c r="EL380" s="79"/>
      <c r="EM380" s="79"/>
      <c r="EN380" s="79"/>
      <c r="EO380" s="79"/>
      <c r="EP380" s="79"/>
      <c r="EQ380" s="79"/>
      <c r="ER380" s="79"/>
      <c r="ES380" s="79"/>
      <c r="ET380" s="79"/>
      <c r="EU380" s="79"/>
      <c r="EV380" s="79"/>
      <c r="EW380" s="79"/>
      <c r="EX380" s="79"/>
      <c r="EY380" s="79"/>
      <c r="EZ380" s="79"/>
      <c r="FA380" s="79"/>
      <c r="FB380" s="79"/>
      <c r="FC380" s="79"/>
      <c r="FD380" s="79"/>
      <c r="FE380" s="79"/>
      <c r="FF380" s="79"/>
      <c r="FG380" s="79"/>
      <c r="FH380" s="79"/>
      <c r="FI380" s="79"/>
      <c r="FJ380" s="79"/>
      <c r="FK380" s="79"/>
      <c r="FL380" s="79"/>
      <c r="FM380" s="79"/>
      <c r="FN380" s="79"/>
      <c r="FO380" s="79"/>
      <c r="FP380" s="79"/>
      <c r="FQ380" s="79"/>
      <c r="FR380" s="79"/>
      <c r="FS380" s="79"/>
      <c r="FT380" s="79"/>
      <c r="FU380" s="79"/>
      <c r="FV380" s="79"/>
      <c r="FW380" s="79"/>
      <c r="FX380" s="79">
        <v>5.3000001907348633</v>
      </c>
      <c r="FY380" s="79">
        <v>0</v>
      </c>
      <c r="FZ380" s="52"/>
      <c r="GA380" s="34"/>
    </row>
    <row r="381" spans="1:183" x14ac:dyDescent="0.25">
      <c r="A381" t="s">
        <v>186</v>
      </c>
      <c r="B381" t="s">
        <v>236</v>
      </c>
      <c r="C381" t="s">
        <v>194</v>
      </c>
      <c r="D381" t="s">
        <v>202</v>
      </c>
      <c r="E381" t="s">
        <v>242</v>
      </c>
      <c r="F381" t="s">
        <v>180</v>
      </c>
      <c r="G381" t="s">
        <v>1</v>
      </c>
      <c r="H381" s="79">
        <v>429</v>
      </c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  <c r="AH381" s="79"/>
      <c r="AI381" s="79"/>
      <c r="AJ381" s="79"/>
      <c r="AK381" s="79"/>
      <c r="AL381" s="79"/>
      <c r="AM381" s="79"/>
      <c r="AN381" s="79"/>
      <c r="AO381" s="79"/>
      <c r="AP381" s="79"/>
      <c r="AQ381" s="79"/>
      <c r="AR381" s="79"/>
      <c r="AS381" s="79"/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  <c r="BF381" s="79"/>
      <c r="BG381" s="79"/>
      <c r="BH381" s="79"/>
      <c r="BI381" s="79"/>
      <c r="BJ381" s="79"/>
      <c r="BK381" s="79"/>
      <c r="BL381" s="79"/>
      <c r="BM381" s="79"/>
      <c r="BN381" s="79"/>
      <c r="BO381" s="79"/>
      <c r="BP381" s="79"/>
      <c r="BQ381" s="79"/>
      <c r="BR381" s="79"/>
      <c r="BS381" s="79"/>
      <c r="BT381" s="79"/>
      <c r="BU381" s="79"/>
      <c r="BV381" s="79"/>
      <c r="BW381" s="79"/>
      <c r="BX381" s="79"/>
      <c r="BY381" s="79"/>
      <c r="BZ381" s="79"/>
      <c r="CA381" s="79"/>
      <c r="CB381" s="79"/>
      <c r="CC381" s="79"/>
      <c r="CD381" s="79"/>
      <c r="CE381" s="79"/>
      <c r="CF381" s="79"/>
      <c r="CG381" s="79"/>
      <c r="CH381" s="79"/>
      <c r="CI381" s="79"/>
      <c r="CJ381" s="79"/>
      <c r="CK381" s="79"/>
      <c r="CL381" s="79"/>
      <c r="CM381" s="79"/>
      <c r="CN381" s="79"/>
      <c r="CO381" s="79"/>
      <c r="CP381" s="79"/>
      <c r="CQ381" s="79"/>
      <c r="CR381" s="79"/>
      <c r="CS381" s="79"/>
      <c r="CT381" s="79"/>
      <c r="CU381" s="79"/>
      <c r="CV381" s="79"/>
      <c r="CW381" s="79"/>
      <c r="CX381" s="79"/>
      <c r="CY381" s="79"/>
      <c r="CZ381" s="79"/>
      <c r="DA381" s="79"/>
      <c r="DB381" s="79"/>
      <c r="DC381" s="79"/>
      <c r="DD381" s="79"/>
      <c r="DE381" s="79"/>
      <c r="DF381" s="79"/>
      <c r="DG381" s="79"/>
      <c r="DH381" s="79"/>
      <c r="DI381" s="79"/>
      <c r="DJ381" s="79"/>
      <c r="DK381" s="79"/>
      <c r="DL381" s="79"/>
      <c r="DM381" s="79"/>
      <c r="DN381" s="79"/>
      <c r="DO381" s="79"/>
      <c r="DP381" s="79"/>
      <c r="DQ381" s="79"/>
      <c r="DR381" s="79"/>
      <c r="DS381" s="79"/>
      <c r="DT381" s="79"/>
      <c r="DU381" s="79"/>
      <c r="DV381" s="79"/>
      <c r="DW381" s="79"/>
      <c r="DX381" s="79"/>
      <c r="DY381" s="79"/>
      <c r="DZ381" s="79"/>
      <c r="EA381" s="79"/>
      <c r="EB381" s="79"/>
      <c r="EC381" s="79"/>
      <c r="ED381" s="79"/>
      <c r="EE381" s="79"/>
      <c r="EF381" s="79"/>
      <c r="EG381" s="79"/>
      <c r="EH381" s="79"/>
      <c r="EI381" s="79"/>
      <c r="EJ381" s="79"/>
      <c r="EK381" s="79"/>
      <c r="EL381" s="79"/>
      <c r="EM381" s="79"/>
      <c r="EN381" s="79"/>
      <c r="EO381" s="79"/>
      <c r="EP381" s="79"/>
      <c r="EQ381" s="79"/>
      <c r="ER381" s="79"/>
      <c r="ES381" s="79"/>
      <c r="ET381" s="79"/>
      <c r="EU381" s="79"/>
      <c r="EV381" s="79"/>
      <c r="EW381" s="79"/>
      <c r="EX381" s="79"/>
      <c r="EY381" s="79"/>
      <c r="EZ381" s="79"/>
      <c r="FA381" s="79"/>
      <c r="FB381" s="79"/>
      <c r="FC381" s="79"/>
      <c r="FD381" s="79"/>
      <c r="FE381" s="79"/>
      <c r="FF381" s="79"/>
      <c r="FG381" s="79"/>
      <c r="FH381" s="79"/>
      <c r="FI381" s="79"/>
      <c r="FJ381" s="79"/>
      <c r="FK381" s="79"/>
      <c r="FL381" s="79"/>
      <c r="FM381" s="79"/>
      <c r="FN381" s="79"/>
      <c r="FO381" s="79"/>
      <c r="FP381" s="79"/>
      <c r="FQ381" s="79"/>
      <c r="FR381" s="79"/>
      <c r="FS381" s="79"/>
      <c r="FT381" s="79"/>
      <c r="FU381" s="79"/>
      <c r="FV381" s="79"/>
      <c r="FW381" s="79"/>
      <c r="FX381" s="79">
        <v>12.949999809265137</v>
      </c>
      <c r="FY381" s="79">
        <v>0</v>
      </c>
      <c r="FZ381" s="52"/>
      <c r="GA381" s="34"/>
    </row>
    <row r="382" spans="1:183" x14ac:dyDescent="0.25">
      <c r="A382" t="s">
        <v>186</v>
      </c>
      <c r="B382" t="s">
        <v>236</v>
      </c>
      <c r="C382" t="s">
        <v>194</v>
      </c>
      <c r="D382" t="s">
        <v>202</v>
      </c>
      <c r="E382" t="s">
        <v>242</v>
      </c>
      <c r="F382" t="s">
        <v>181</v>
      </c>
      <c r="G382" t="s">
        <v>1</v>
      </c>
      <c r="H382" s="79">
        <v>193</v>
      </c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  <c r="AH382" s="79"/>
      <c r="AI382" s="79"/>
      <c r="AJ382" s="79"/>
      <c r="AK382" s="79"/>
      <c r="AL382" s="79"/>
      <c r="AM382" s="79"/>
      <c r="AN382" s="79"/>
      <c r="AO382" s="79"/>
      <c r="AP382" s="79"/>
      <c r="AQ382" s="79"/>
      <c r="AR382" s="79"/>
      <c r="AS382" s="79"/>
      <c r="AT382" s="79"/>
      <c r="AU382" s="79"/>
      <c r="AV382" s="79"/>
      <c r="AW382" s="79"/>
      <c r="AX382" s="79"/>
      <c r="AY382" s="79"/>
      <c r="AZ382" s="79"/>
      <c r="BA382" s="79"/>
      <c r="BB382" s="79"/>
      <c r="BC382" s="79"/>
      <c r="BD382" s="79"/>
      <c r="BE382" s="79"/>
      <c r="BF382" s="79"/>
      <c r="BG382" s="79"/>
      <c r="BH382" s="79"/>
      <c r="BI382" s="79"/>
      <c r="BJ382" s="79"/>
      <c r="BK382" s="79"/>
      <c r="BL382" s="79"/>
      <c r="BM382" s="79"/>
      <c r="BN382" s="79"/>
      <c r="BO382" s="79"/>
      <c r="BP382" s="79"/>
      <c r="BQ382" s="79"/>
      <c r="BR382" s="79"/>
      <c r="BS382" s="79"/>
      <c r="BT382" s="79"/>
      <c r="BU382" s="79"/>
      <c r="BV382" s="79"/>
      <c r="BW382" s="79"/>
      <c r="BX382" s="79"/>
      <c r="BY382" s="79"/>
      <c r="BZ382" s="79"/>
      <c r="CA382" s="79"/>
      <c r="CB382" s="79"/>
      <c r="CC382" s="79"/>
      <c r="CD382" s="79"/>
      <c r="CE382" s="79"/>
      <c r="CF382" s="79"/>
      <c r="CG382" s="79"/>
      <c r="CH382" s="79"/>
      <c r="CI382" s="79"/>
      <c r="CJ382" s="79"/>
      <c r="CK382" s="79"/>
      <c r="CL382" s="79"/>
      <c r="CM382" s="79"/>
      <c r="CN382" s="79"/>
      <c r="CO382" s="79"/>
      <c r="CP382" s="79"/>
      <c r="CQ382" s="79"/>
      <c r="CR382" s="79"/>
      <c r="CS382" s="79"/>
      <c r="CT382" s="79"/>
      <c r="CU382" s="79"/>
      <c r="CV382" s="79"/>
      <c r="CW382" s="79"/>
      <c r="CX382" s="79"/>
      <c r="CY382" s="79"/>
      <c r="CZ382" s="79"/>
      <c r="DA382" s="79"/>
      <c r="DB382" s="79"/>
      <c r="DC382" s="79"/>
      <c r="DD382" s="79"/>
      <c r="DE382" s="79"/>
      <c r="DF382" s="79"/>
      <c r="DG382" s="79"/>
      <c r="DH382" s="79"/>
      <c r="DI382" s="79"/>
      <c r="DJ382" s="79"/>
      <c r="DK382" s="79"/>
      <c r="DL382" s="79"/>
      <c r="DM382" s="79"/>
      <c r="DN382" s="79"/>
      <c r="DO382" s="79"/>
      <c r="DP382" s="79"/>
      <c r="DQ382" s="79"/>
      <c r="DR382" s="79"/>
      <c r="DS382" s="79"/>
      <c r="DT382" s="79"/>
      <c r="DU382" s="79"/>
      <c r="DV382" s="79"/>
      <c r="DW382" s="79"/>
      <c r="DX382" s="79"/>
      <c r="DY382" s="79"/>
      <c r="DZ382" s="79"/>
      <c r="EA382" s="79"/>
      <c r="EB382" s="79"/>
      <c r="EC382" s="79"/>
      <c r="ED382" s="79"/>
      <c r="EE382" s="79"/>
      <c r="EF382" s="79"/>
      <c r="EG382" s="79"/>
      <c r="EH382" s="79"/>
      <c r="EI382" s="79"/>
      <c r="EJ382" s="79"/>
      <c r="EK382" s="79"/>
      <c r="EL382" s="79"/>
      <c r="EM382" s="79"/>
      <c r="EN382" s="79"/>
      <c r="EO382" s="79"/>
      <c r="EP382" s="79"/>
      <c r="EQ382" s="79"/>
      <c r="ER382" s="79"/>
      <c r="ES382" s="79"/>
      <c r="ET382" s="79"/>
      <c r="EU382" s="79"/>
      <c r="EV382" s="79"/>
      <c r="EW382" s="79"/>
      <c r="EX382" s="79"/>
      <c r="EY382" s="79"/>
      <c r="EZ382" s="79"/>
      <c r="FA382" s="79"/>
      <c r="FB382" s="79"/>
      <c r="FC382" s="79"/>
      <c r="FD382" s="79"/>
      <c r="FE382" s="79"/>
      <c r="FF382" s="79"/>
      <c r="FG382" s="79"/>
      <c r="FH382" s="79"/>
      <c r="FI382" s="79"/>
      <c r="FJ382" s="79"/>
      <c r="FK382" s="79"/>
      <c r="FL382" s="79"/>
      <c r="FM382" s="79"/>
      <c r="FN382" s="79"/>
      <c r="FO382" s="79"/>
      <c r="FP382" s="79"/>
      <c r="FQ382" s="79"/>
      <c r="FR382" s="79"/>
      <c r="FS382" s="79"/>
      <c r="FT382" s="79"/>
      <c r="FU382" s="79"/>
      <c r="FV382" s="79"/>
      <c r="FW382" s="79"/>
      <c r="FX382" s="79">
        <v>0</v>
      </c>
      <c r="FY382" s="79">
        <v>0</v>
      </c>
      <c r="FZ382" s="52"/>
      <c r="GA382" s="34"/>
    </row>
    <row r="383" spans="1:183" x14ac:dyDescent="0.25">
      <c r="A383" t="s">
        <v>186</v>
      </c>
      <c r="B383" t="s">
        <v>236</v>
      </c>
      <c r="C383" t="s">
        <v>194</v>
      </c>
      <c r="D383" t="s">
        <v>202</v>
      </c>
      <c r="E383" t="s">
        <v>242</v>
      </c>
      <c r="F383" t="s">
        <v>182</v>
      </c>
      <c r="G383" t="s">
        <v>1</v>
      </c>
      <c r="H383" s="79">
        <v>2006</v>
      </c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  <c r="AH383" s="79"/>
      <c r="AI383" s="79"/>
      <c r="AJ383" s="79"/>
      <c r="AK383" s="79"/>
      <c r="AL383" s="79"/>
      <c r="AM383" s="79"/>
      <c r="AN383" s="79"/>
      <c r="AO383" s="79"/>
      <c r="AP383" s="79"/>
      <c r="AQ383" s="79"/>
      <c r="AR383" s="79"/>
      <c r="AS383" s="79"/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  <c r="BF383" s="79"/>
      <c r="BG383" s="79"/>
      <c r="BH383" s="79"/>
      <c r="BI383" s="79"/>
      <c r="BJ383" s="79"/>
      <c r="BK383" s="79"/>
      <c r="BL383" s="79"/>
      <c r="BM383" s="79"/>
      <c r="BN383" s="79"/>
      <c r="BO383" s="79"/>
      <c r="BP383" s="79"/>
      <c r="BQ383" s="79"/>
      <c r="BR383" s="79"/>
      <c r="BS383" s="79"/>
      <c r="BT383" s="79"/>
      <c r="BU383" s="79"/>
      <c r="BV383" s="79"/>
      <c r="BW383" s="79"/>
      <c r="BX383" s="79"/>
      <c r="BY383" s="79"/>
      <c r="BZ383" s="79"/>
      <c r="CA383" s="79"/>
      <c r="CB383" s="79"/>
      <c r="CC383" s="79"/>
      <c r="CD383" s="79"/>
      <c r="CE383" s="79"/>
      <c r="CF383" s="79"/>
      <c r="CG383" s="79"/>
      <c r="CH383" s="79"/>
      <c r="CI383" s="79"/>
      <c r="CJ383" s="79"/>
      <c r="CK383" s="79"/>
      <c r="CL383" s="79"/>
      <c r="CM383" s="79"/>
      <c r="CN383" s="79"/>
      <c r="CO383" s="79"/>
      <c r="CP383" s="79"/>
      <c r="CQ383" s="79"/>
      <c r="CR383" s="79"/>
      <c r="CS383" s="79"/>
      <c r="CT383" s="79"/>
      <c r="CU383" s="79"/>
      <c r="CV383" s="79"/>
      <c r="CW383" s="79"/>
      <c r="CX383" s="79"/>
      <c r="CY383" s="79"/>
      <c r="CZ383" s="79"/>
      <c r="DA383" s="79"/>
      <c r="DB383" s="79"/>
      <c r="DC383" s="79"/>
      <c r="DD383" s="79"/>
      <c r="DE383" s="79"/>
      <c r="DF383" s="79"/>
      <c r="DG383" s="79"/>
      <c r="DH383" s="79"/>
      <c r="DI383" s="79"/>
      <c r="DJ383" s="79"/>
      <c r="DK383" s="79"/>
      <c r="DL383" s="79"/>
      <c r="DM383" s="79"/>
      <c r="DN383" s="79"/>
      <c r="DO383" s="79"/>
      <c r="DP383" s="79"/>
      <c r="DQ383" s="79"/>
      <c r="DR383" s="79"/>
      <c r="DS383" s="79"/>
      <c r="DT383" s="79"/>
      <c r="DU383" s="79"/>
      <c r="DV383" s="79"/>
      <c r="DW383" s="79"/>
      <c r="DX383" s="79"/>
      <c r="DY383" s="79"/>
      <c r="DZ383" s="79"/>
      <c r="EA383" s="79"/>
      <c r="EB383" s="79"/>
      <c r="EC383" s="79"/>
      <c r="ED383" s="79"/>
      <c r="EE383" s="79"/>
      <c r="EF383" s="79"/>
      <c r="EG383" s="79"/>
      <c r="EH383" s="79"/>
      <c r="EI383" s="79"/>
      <c r="EJ383" s="79"/>
      <c r="EK383" s="79"/>
      <c r="EL383" s="79"/>
      <c r="EM383" s="79"/>
      <c r="EN383" s="79"/>
      <c r="EO383" s="79"/>
      <c r="EP383" s="79"/>
      <c r="EQ383" s="79"/>
      <c r="ER383" s="79"/>
      <c r="ES383" s="79"/>
      <c r="ET383" s="79"/>
      <c r="EU383" s="79"/>
      <c r="EV383" s="79"/>
      <c r="EW383" s="79"/>
      <c r="EX383" s="79"/>
      <c r="EY383" s="79"/>
      <c r="EZ383" s="79"/>
      <c r="FA383" s="79"/>
      <c r="FB383" s="79"/>
      <c r="FC383" s="79"/>
      <c r="FD383" s="79"/>
      <c r="FE383" s="79"/>
      <c r="FF383" s="79"/>
      <c r="FG383" s="79"/>
      <c r="FH383" s="79"/>
      <c r="FI383" s="79"/>
      <c r="FJ383" s="79"/>
      <c r="FK383" s="79"/>
      <c r="FL383" s="79"/>
      <c r="FM383" s="79"/>
      <c r="FN383" s="79"/>
      <c r="FO383" s="79"/>
      <c r="FP383" s="79"/>
      <c r="FQ383" s="79"/>
      <c r="FR383" s="79"/>
      <c r="FS383" s="79"/>
      <c r="FT383" s="79"/>
      <c r="FU383" s="79"/>
      <c r="FV383" s="79"/>
      <c r="FW383" s="79"/>
      <c r="FX383" s="79">
        <v>37</v>
      </c>
      <c r="FY383" s="79">
        <v>0</v>
      </c>
      <c r="FZ383" s="52"/>
      <c r="GA383" s="34"/>
    </row>
    <row r="384" spans="1:183" x14ac:dyDescent="0.25">
      <c r="A384" t="s">
        <v>186</v>
      </c>
      <c r="B384" t="s">
        <v>236</v>
      </c>
      <c r="C384" t="s">
        <v>194</v>
      </c>
      <c r="D384" t="s">
        <v>202</v>
      </c>
      <c r="E384" t="s">
        <v>242</v>
      </c>
      <c r="F384" t="s">
        <v>183</v>
      </c>
      <c r="G384" t="s">
        <v>1</v>
      </c>
      <c r="H384" s="79">
        <v>1873</v>
      </c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  <c r="AH384" s="79"/>
      <c r="AI384" s="79"/>
      <c r="AJ384" s="79"/>
      <c r="AK384" s="79"/>
      <c r="AL384" s="79"/>
      <c r="AM384" s="79"/>
      <c r="AN384" s="79"/>
      <c r="AO384" s="79"/>
      <c r="AP384" s="79"/>
      <c r="AQ384" s="79"/>
      <c r="AR384" s="79"/>
      <c r="AS384" s="79"/>
      <c r="AT384" s="79"/>
      <c r="AU384" s="79"/>
      <c r="AV384" s="79"/>
      <c r="AW384" s="79"/>
      <c r="AX384" s="79"/>
      <c r="AY384" s="79"/>
      <c r="AZ384" s="79"/>
      <c r="BA384" s="79"/>
      <c r="BB384" s="79"/>
      <c r="BC384" s="79"/>
      <c r="BD384" s="79"/>
      <c r="BE384" s="79"/>
      <c r="BF384" s="79"/>
      <c r="BG384" s="79"/>
      <c r="BH384" s="79"/>
      <c r="BI384" s="79"/>
      <c r="BJ384" s="79"/>
      <c r="BK384" s="79"/>
      <c r="BL384" s="79"/>
      <c r="BM384" s="79"/>
      <c r="BN384" s="79"/>
      <c r="BO384" s="79"/>
      <c r="BP384" s="79"/>
      <c r="BQ384" s="79"/>
      <c r="BR384" s="79"/>
      <c r="BS384" s="79"/>
      <c r="BT384" s="79"/>
      <c r="BU384" s="79"/>
      <c r="BV384" s="79"/>
      <c r="BW384" s="79"/>
      <c r="BX384" s="79"/>
      <c r="BY384" s="79"/>
      <c r="BZ384" s="79"/>
      <c r="CA384" s="79"/>
      <c r="CB384" s="79"/>
      <c r="CC384" s="79"/>
      <c r="CD384" s="79"/>
      <c r="CE384" s="79"/>
      <c r="CF384" s="79"/>
      <c r="CG384" s="79"/>
      <c r="CH384" s="79"/>
      <c r="CI384" s="79"/>
      <c r="CJ384" s="79"/>
      <c r="CK384" s="79"/>
      <c r="CL384" s="79"/>
      <c r="CM384" s="79"/>
      <c r="CN384" s="79"/>
      <c r="CO384" s="79"/>
      <c r="CP384" s="79"/>
      <c r="CQ384" s="79"/>
      <c r="CR384" s="79"/>
      <c r="CS384" s="79"/>
      <c r="CT384" s="79"/>
      <c r="CU384" s="79"/>
      <c r="CV384" s="79"/>
      <c r="CW384" s="79"/>
      <c r="CX384" s="79"/>
      <c r="CY384" s="79"/>
      <c r="CZ384" s="79"/>
      <c r="DA384" s="79"/>
      <c r="DB384" s="79"/>
      <c r="DC384" s="79"/>
      <c r="DD384" s="79"/>
      <c r="DE384" s="79"/>
      <c r="DF384" s="79"/>
      <c r="DG384" s="79"/>
      <c r="DH384" s="79"/>
      <c r="DI384" s="79"/>
      <c r="DJ384" s="79"/>
      <c r="DK384" s="79"/>
      <c r="DL384" s="79"/>
      <c r="DM384" s="79"/>
      <c r="DN384" s="79"/>
      <c r="DO384" s="79"/>
      <c r="DP384" s="79"/>
      <c r="DQ384" s="79"/>
      <c r="DR384" s="79"/>
      <c r="DS384" s="79"/>
      <c r="DT384" s="79"/>
      <c r="DU384" s="79"/>
      <c r="DV384" s="79"/>
      <c r="DW384" s="79"/>
      <c r="DX384" s="79"/>
      <c r="DY384" s="79"/>
      <c r="DZ384" s="79"/>
      <c r="EA384" s="79"/>
      <c r="EB384" s="79"/>
      <c r="EC384" s="79"/>
      <c r="ED384" s="79"/>
      <c r="EE384" s="79"/>
      <c r="EF384" s="79"/>
      <c r="EG384" s="79"/>
      <c r="EH384" s="79"/>
      <c r="EI384" s="79"/>
      <c r="EJ384" s="79"/>
      <c r="EK384" s="79"/>
      <c r="EL384" s="79"/>
      <c r="EM384" s="79"/>
      <c r="EN384" s="79"/>
      <c r="EO384" s="79"/>
      <c r="EP384" s="79"/>
      <c r="EQ384" s="79"/>
      <c r="ER384" s="79"/>
      <c r="ES384" s="79"/>
      <c r="ET384" s="79"/>
      <c r="EU384" s="79"/>
      <c r="EV384" s="79"/>
      <c r="EW384" s="79"/>
      <c r="EX384" s="79"/>
      <c r="EY384" s="79"/>
      <c r="EZ384" s="79"/>
      <c r="FA384" s="79"/>
      <c r="FB384" s="79"/>
      <c r="FC384" s="79"/>
      <c r="FD384" s="79"/>
      <c r="FE384" s="79"/>
      <c r="FF384" s="79"/>
      <c r="FG384" s="79"/>
      <c r="FH384" s="79"/>
      <c r="FI384" s="79"/>
      <c r="FJ384" s="79"/>
      <c r="FK384" s="79"/>
      <c r="FL384" s="79"/>
      <c r="FM384" s="79"/>
      <c r="FN384" s="79"/>
      <c r="FO384" s="79"/>
      <c r="FP384" s="79"/>
      <c r="FQ384" s="79"/>
      <c r="FR384" s="79"/>
      <c r="FS384" s="79"/>
      <c r="FT384" s="79"/>
      <c r="FU384" s="79"/>
      <c r="FV384" s="79"/>
      <c r="FW384" s="79"/>
      <c r="FX384" s="79">
        <v>26.850000381469727</v>
      </c>
      <c r="FY384" s="79">
        <v>0</v>
      </c>
      <c r="FZ384" s="52"/>
      <c r="GA384" s="34"/>
    </row>
    <row r="385" spans="1:183" x14ac:dyDescent="0.25">
      <c r="A385" t="s">
        <v>186</v>
      </c>
      <c r="B385" t="s">
        <v>236</v>
      </c>
      <c r="C385" t="s">
        <v>194</v>
      </c>
      <c r="D385" t="s">
        <v>202</v>
      </c>
      <c r="E385" t="s">
        <v>242</v>
      </c>
      <c r="F385" t="s">
        <v>184</v>
      </c>
      <c r="G385" t="s">
        <v>1</v>
      </c>
      <c r="H385" s="79">
        <v>1058</v>
      </c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  <c r="AH385" s="79"/>
      <c r="AI385" s="79"/>
      <c r="AJ385" s="79"/>
      <c r="AK385" s="79"/>
      <c r="AL385" s="79"/>
      <c r="AM385" s="79"/>
      <c r="AN385" s="79"/>
      <c r="AO385" s="79"/>
      <c r="AP385" s="79"/>
      <c r="AQ385" s="79"/>
      <c r="AR385" s="79"/>
      <c r="AS385" s="79"/>
      <c r="AT385" s="79"/>
      <c r="AU385" s="79"/>
      <c r="AV385" s="79"/>
      <c r="AW385" s="79"/>
      <c r="AX385" s="79"/>
      <c r="AY385" s="79"/>
      <c r="AZ385" s="79"/>
      <c r="BA385" s="79"/>
      <c r="BB385" s="79"/>
      <c r="BC385" s="79"/>
      <c r="BD385" s="79"/>
      <c r="BE385" s="79"/>
      <c r="BF385" s="79"/>
      <c r="BG385" s="79"/>
      <c r="BH385" s="79"/>
      <c r="BI385" s="79"/>
      <c r="BJ385" s="79"/>
      <c r="BK385" s="79"/>
      <c r="BL385" s="79"/>
      <c r="BM385" s="79"/>
      <c r="BN385" s="79"/>
      <c r="BO385" s="79"/>
      <c r="BP385" s="79"/>
      <c r="BQ385" s="79"/>
      <c r="BR385" s="79"/>
      <c r="BS385" s="79"/>
      <c r="BT385" s="79"/>
      <c r="BU385" s="79"/>
      <c r="BV385" s="79"/>
      <c r="BW385" s="79"/>
      <c r="BX385" s="79"/>
      <c r="BY385" s="79"/>
      <c r="BZ385" s="79"/>
      <c r="CA385" s="79"/>
      <c r="CB385" s="79"/>
      <c r="CC385" s="79"/>
      <c r="CD385" s="79"/>
      <c r="CE385" s="79"/>
      <c r="CF385" s="79"/>
      <c r="CG385" s="79"/>
      <c r="CH385" s="79"/>
      <c r="CI385" s="79"/>
      <c r="CJ385" s="79"/>
      <c r="CK385" s="79"/>
      <c r="CL385" s="79"/>
      <c r="CM385" s="79"/>
      <c r="CN385" s="79"/>
      <c r="CO385" s="79"/>
      <c r="CP385" s="79"/>
      <c r="CQ385" s="79"/>
      <c r="CR385" s="79"/>
      <c r="CS385" s="79"/>
      <c r="CT385" s="79"/>
      <c r="CU385" s="79"/>
      <c r="CV385" s="79"/>
      <c r="CW385" s="79"/>
      <c r="CX385" s="79"/>
      <c r="CY385" s="79"/>
      <c r="CZ385" s="79"/>
      <c r="DA385" s="79"/>
      <c r="DB385" s="79"/>
      <c r="DC385" s="79"/>
      <c r="DD385" s="79"/>
      <c r="DE385" s="79"/>
      <c r="DF385" s="79"/>
      <c r="DG385" s="79"/>
      <c r="DH385" s="79"/>
      <c r="DI385" s="79"/>
      <c r="DJ385" s="79"/>
      <c r="DK385" s="79"/>
      <c r="DL385" s="79"/>
      <c r="DM385" s="79"/>
      <c r="DN385" s="79"/>
      <c r="DO385" s="79"/>
      <c r="DP385" s="79"/>
      <c r="DQ385" s="79"/>
      <c r="DR385" s="79"/>
      <c r="DS385" s="79"/>
      <c r="DT385" s="79"/>
      <c r="DU385" s="79"/>
      <c r="DV385" s="79"/>
      <c r="DW385" s="79"/>
      <c r="DX385" s="79"/>
      <c r="DY385" s="79"/>
      <c r="DZ385" s="79"/>
      <c r="EA385" s="79"/>
      <c r="EB385" s="79"/>
      <c r="EC385" s="79"/>
      <c r="ED385" s="79"/>
      <c r="EE385" s="79"/>
      <c r="EF385" s="79"/>
      <c r="EG385" s="79"/>
      <c r="EH385" s="79"/>
      <c r="EI385" s="79"/>
      <c r="EJ385" s="79"/>
      <c r="EK385" s="79"/>
      <c r="EL385" s="79"/>
      <c r="EM385" s="79"/>
      <c r="EN385" s="79"/>
      <c r="EO385" s="79"/>
      <c r="EP385" s="79"/>
      <c r="EQ385" s="79"/>
      <c r="ER385" s="79"/>
      <c r="ES385" s="79"/>
      <c r="ET385" s="79"/>
      <c r="EU385" s="79"/>
      <c r="EV385" s="79"/>
      <c r="EW385" s="79"/>
      <c r="EX385" s="79"/>
      <c r="EY385" s="79"/>
      <c r="EZ385" s="79"/>
      <c r="FA385" s="79"/>
      <c r="FB385" s="79"/>
      <c r="FC385" s="79"/>
      <c r="FD385" s="79"/>
      <c r="FE385" s="79"/>
      <c r="FF385" s="79"/>
      <c r="FG385" s="79"/>
      <c r="FH385" s="79"/>
      <c r="FI385" s="79"/>
      <c r="FJ385" s="79"/>
      <c r="FK385" s="79"/>
      <c r="FL385" s="79"/>
      <c r="FM385" s="79"/>
      <c r="FN385" s="79"/>
      <c r="FO385" s="79"/>
      <c r="FP385" s="79"/>
      <c r="FQ385" s="79"/>
      <c r="FR385" s="79"/>
      <c r="FS385" s="79"/>
      <c r="FT385" s="79"/>
      <c r="FU385" s="79"/>
      <c r="FV385" s="79"/>
      <c r="FW385" s="79"/>
      <c r="FX385" s="79">
        <v>13.550000190734863</v>
      </c>
      <c r="FY385" s="79">
        <v>0</v>
      </c>
      <c r="FZ385" s="52"/>
      <c r="GA385" s="34"/>
    </row>
    <row r="386" spans="1:183" x14ac:dyDescent="0.25">
      <c r="A386" t="s">
        <v>186</v>
      </c>
      <c r="B386" t="s">
        <v>236</v>
      </c>
      <c r="C386" t="s">
        <v>194</v>
      </c>
      <c r="D386" t="s">
        <v>202</v>
      </c>
      <c r="E386" t="s">
        <v>242</v>
      </c>
      <c r="F386" t="s">
        <v>185</v>
      </c>
      <c r="G386" t="s">
        <v>1</v>
      </c>
      <c r="H386" s="79">
        <v>460</v>
      </c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  <c r="AH386" s="79"/>
      <c r="AI386" s="79"/>
      <c r="AJ386" s="79"/>
      <c r="AK386" s="79"/>
      <c r="AL386" s="79"/>
      <c r="AM386" s="79"/>
      <c r="AN386" s="79"/>
      <c r="AO386" s="79"/>
      <c r="AP386" s="79"/>
      <c r="AQ386" s="79"/>
      <c r="AR386" s="79"/>
      <c r="AS386" s="79"/>
      <c r="AT386" s="79"/>
      <c r="AU386" s="79"/>
      <c r="AV386" s="79"/>
      <c r="AW386" s="79"/>
      <c r="AX386" s="79"/>
      <c r="AY386" s="79"/>
      <c r="AZ386" s="79"/>
      <c r="BA386" s="79"/>
      <c r="BB386" s="79"/>
      <c r="BC386" s="79"/>
      <c r="BD386" s="79"/>
      <c r="BE386" s="79"/>
      <c r="BF386" s="79"/>
      <c r="BG386" s="79"/>
      <c r="BH386" s="79"/>
      <c r="BI386" s="79"/>
      <c r="BJ386" s="79"/>
      <c r="BK386" s="79"/>
      <c r="BL386" s="79"/>
      <c r="BM386" s="79"/>
      <c r="BN386" s="79"/>
      <c r="BO386" s="79"/>
      <c r="BP386" s="79"/>
      <c r="BQ386" s="79"/>
      <c r="BR386" s="79"/>
      <c r="BS386" s="79"/>
      <c r="BT386" s="79"/>
      <c r="BU386" s="79"/>
      <c r="BV386" s="79"/>
      <c r="BW386" s="79"/>
      <c r="BX386" s="79"/>
      <c r="BY386" s="79"/>
      <c r="BZ386" s="79"/>
      <c r="CA386" s="79"/>
      <c r="CB386" s="79"/>
      <c r="CC386" s="79"/>
      <c r="CD386" s="79"/>
      <c r="CE386" s="79"/>
      <c r="CF386" s="79"/>
      <c r="CG386" s="79"/>
      <c r="CH386" s="79"/>
      <c r="CI386" s="79"/>
      <c r="CJ386" s="79"/>
      <c r="CK386" s="79"/>
      <c r="CL386" s="79"/>
      <c r="CM386" s="79"/>
      <c r="CN386" s="79"/>
      <c r="CO386" s="79"/>
      <c r="CP386" s="79"/>
      <c r="CQ386" s="79"/>
      <c r="CR386" s="79"/>
      <c r="CS386" s="79"/>
      <c r="CT386" s="79"/>
      <c r="CU386" s="79"/>
      <c r="CV386" s="79"/>
      <c r="CW386" s="79"/>
      <c r="CX386" s="79"/>
      <c r="CY386" s="79"/>
      <c r="CZ386" s="79"/>
      <c r="DA386" s="79"/>
      <c r="DB386" s="79"/>
      <c r="DC386" s="79"/>
      <c r="DD386" s="79"/>
      <c r="DE386" s="79"/>
      <c r="DF386" s="79"/>
      <c r="DG386" s="79"/>
      <c r="DH386" s="79"/>
      <c r="DI386" s="79"/>
      <c r="DJ386" s="79"/>
      <c r="DK386" s="79"/>
      <c r="DL386" s="79"/>
      <c r="DM386" s="79"/>
      <c r="DN386" s="79"/>
      <c r="DO386" s="79"/>
      <c r="DP386" s="79"/>
      <c r="DQ386" s="79"/>
      <c r="DR386" s="79"/>
      <c r="DS386" s="79"/>
      <c r="DT386" s="79"/>
      <c r="DU386" s="79"/>
      <c r="DV386" s="79"/>
      <c r="DW386" s="79"/>
      <c r="DX386" s="79"/>
      <c r="DY386" s="79"/>
      <c r="DZ386" s="79"/>
      <c r="EA386" s="79"/>
      <c r="EB386" s="79"/>
      <c r="EC386" s="79"/>
      <c r="ED386" s="79"/>
      <c r="EE386" s="79"/>
      <c r="EF386" s="79"/>
      <c r="EG386" s="79"/>
      <c r="EH386" s="79"/>
      <c r="EI386" s="79"/>
      <c r="EJ386" s="79"/>
      <c r="EK386" s="79"/>
      <c r="EL386" s="79"/>
      <c r="EM386" s="79"/>
      <c r="EN386" s="79"/>
      <c r="EO386" s="79"/>
      <c r="EP386" s="79"/>
      <c r="EQ386" s="79"/>
      <c r="ER386" s="79"/>
      <c r="ES386" s="79"/>
      <c r="ET386" s="79"/>
      <c r="EU386" s="79"/>
      <c r="EV386" s="79"/>
      <c r="EW386" s="79"/>
      <c r="EX386" s="79"/>
      <c r="EY386" s="79"/>
      <c r="EZ386" s="79"/>
      <c r="FA386" s="79"/>
      <c r="FB386" s="79"/>
      <c r="FC386" s="79"/>
      <c r="FD386" s="79"/>
      <c r="FE386" s="79"/>
      <c r="FF386" s="79"/>
      <c r="FG386" s="79"/>
      <c r="FH386" s="79"/>
      <c r="FI386" s="79"/>
      <c r="FJ386" s="79"/>
      <c r="FK386" s="79"/>
      <c r="FL386" s="79"/>
      <c r="FM386" s="79"/>
      <c r="FN386" s="79"/>
      <c r="FO386" s="79"/>
      <c r="FP386" s="79"/>
      <c r="FQ386" s="79"/>
      <c r="FR386" s="79"/>
      <c r="FS386" s="79"/>
      <c r="FT386" s="79"/>
      <c r="FU386" s="79"/>
      <c r="FV386" s="79"/>
      <c r="FW386" s="79"/>
      <c r="FX386" s="79">
        <v>5.6500000953674316</v>
      </c>
      <c r="FY386" s="79">
        <v>0</v>
      </c>
      <c r="FZ386" s="52"/>
      <c r="GA386" s="34"/>
    </row>
    <row r="387" spans="1:183" x14ac:dyDescent="0.25">
      <c r="A387" t="s">
        <v>186</v>
      </c>
      <c r="B387" t="s">
        <v>236</v>
      </c>
      <c r="C387" t="s">
        <v>194</v>
      </c>
      <c r="D387" t="s">
        <v>202</v>
      </c>
      <c r="E387" t="s">
        <v>243</v>
      </c>
      <c r="F387" t="s">
        <v>1</v>
      </c>
      <c r="G387" t="s">
        <v>198</v>
      </c>
      <c r="H387" s="79">
        <v>21138</v>
      </c>
      <c r="I387" s="79">
        <v>0.50643408298492432</v>
      </c>
      <c r="J387" s="79">
        <v>0.45371487736701965</v>
      </c>
      <c r="K387" s="79">
        <v>0.42328110337257385</v>
      </c>
      <c r="L387" s="79">
        <v>0.41841030120849609</v>
      </c>
      <c r="M387" s="79">
        <v>0.43612781167030334</v>
      </c>
      <c r="N387" s="79">
        <v>0.46765345335006714</v>
      </c>
      <c r="O387" s="79">
        <v>0.5612683892250061</v>
      </c>
      <c r="P387" s="79">
        <v>0.6431846022605896</v>
      </c>
      <c r="Q387" s="79">
        <v>0.60451227426528931</v>
      </c>
      <c r="R387" s="79">
        <v>0.56923949718475342</v>
      </c>
      <c r="S387" s="79">
        <v>0.547768235206604</v>
      </c>
      <c r="T387" s="79">
        <v>0.52507579326629639</v>
      </c>
      <c r="U387" s="79">
        <v>0.51021146774291992</v>
      </c>
      <c r="V387" s="79">
        <v>0.49428087472915649</v>
      </c>
      <c r="W387" s="79">
        <v>0.48148611187934875</v>
      </c>
      <c r="X387" s="79">
        <v>0.49086764454841614</v>
      </c>
      <c r="Y387" s="79">
        <v>0.55181962251663208</v>
      </c>
      <c r="Z387" s="79">
        <v>0.70300126075744629</v>
      </c>
      <c r="AA387" s="79">
        <v>0.79817748069763184</v>
      </c>
      <c r="AB387" s="79">
        <v>0.81864744424819946</v>
      </c>
      <c r="AC387" s="79">
        <v>0.82420122623443604</v>
      </c>
      <c r="AD387" s="79">
        <v>0.79353761672973633</v>
      </c>
      <c r="AE387" s="79">
        <v>0.72715675830841064</v>
      </c>
      <c r="AF387" s="79">
        <v>0.62002897262573242</v>
      </c>
      <c r="AG387" s="79">
        <v>-4.2657610028982162E-2</v>
      </c>
      <c r="AH387" s="79">
        <v>-4.2289111763238907E-2</v>
      </c>
      <c r="AI387" s="79">
        <v>-6.4737647771835327E-2</v>
      </c>
      <c r="AJ387" s="79">
        <v>-5.058496817946434E-2</v>
      </c>
      <c r="AK387" s="79">
        <v>-2.4701915681362152E-2</v>
      </c>
      <c r="AL387" s="79">
        <v>-7.770719937980175E-3</v>
      </c>
      <c r="AM387" s="79">
        <v>9.896937757730484E-3</v>
      </c>
      <c r="AN387" s="79">
        <v>1.2176750227808952E-2</v>
      </c>
      <c r="AO387" s="79">
        <v>8.1048896536231041E-3</v>
      </c>
      <c r="AP387" s="79">
        <v>1.9980529323220253E-3</v>
      </c>
      <c r="AQ387" s="79">
        <v>4.8584477044641972E-3</v>
      </c>
      <c r="AR387" s="79">
        <v>-3.2160724513232708E-3</v>
      </c>
      <c r="AS387" s="79">
        <v>-7.0266737602651119E-3</v>
      </c>
      <c r="AT387" s="79">
        <v>-1.5292188618332148E-3</v>
      </c>
      <c r="AU387" s="79">
        <v>7.3389718309044838E-3</v>
      </c>
      <c r="AV387" s="79">
        <v>1.4535743743181229E-2</v>
      </c>
      <c r="AW387" s="79">
        <v>1.4010032638907433E-2</v>
      </c>
      <c r="AX387" s="79">
        <v>1.0703391395509243E-2</v>
      </c>
      <c r="AY387" s="79">
        <v>2.6927657425403595E-2</v>
      </c>
      <c r="AZ387" s="79">
        <v>1.2877916917204857E-2</v>
      </c>
      <c r="BA387" s="79">
        <v>1.3353321701288223E-3</v>
      </c>
      <c r="BB387" s="79">
        <v>-2.9535960406064987E-2</v>
      </c>
      <c r="BC387" s="79">
        <v>-2.9998622834682465E-2</v>
      </c>
      <c r="BD387" s="79">
        <v>-3.6803077906370163E-2</v>
      </c>
      <c r="BE387" s="79">
        <v>-3.0989998951554298E-2</v>
      </c>
      <c r="BF387" s="79">
        <v>-3.0479274690151215E-2</v>
      </c>
      <c r="BG387" s="79">
        <v>-4.7909803688526154E-2</v>
      </c>
      <c r="BH387" s="79">
        <v>-3.62098328769207E-2</v>
      </c>
      <c r="BI387" s="79">
        <v>-1.4245107769966125E-2</v>
      </c>
      <c r="BJ387" s="79">
        <v>2.7244596276432276E-3</v>
      </c>
      <c r="BK387" s="79">
        <v>2.5563862174749374E-2</v>
      </c>
      <c r="BL387" s="79">
        <v>2.4792658165097237E-2</v>
      </c>
      <c r="BM387" s="79">
        <v>1.8119119107723236E-2</v>
      </c>
      <c r="BN387" s="79">
        <v>1.1657723225653172E-2</v>
      </c>
      <c r="BO387" s="79">
        <v>1.5020974911749363E-2</v>
      </c>
      <c r="BP387" s="79">
        <v>6.9490470923483372E-3</v>
      </c>
      <c r="BQ387" s="79">
        <v>2.0941486582159996E-3</v>
      </c>
      <c r="BR387" s="79">
        <v>6.7963683977723122E-3</v>
      </c>
      <c r="BS387" s="79">
        <v>1.5817802399396896E-2</v>
      </c>
      <c r="BT387" s="79">
        <v>2.2587625309824944E-2</v>
      </c>
      <c r="BU387" s="79">
        <v>2.28880625218153E-2</v>
      </c>
      <c r="BV387" s="79">
        <v>2.0719932392239571E-2</v>
      </c>
      <c r="BW387" s="79">
        <v>3.7569053471088409E-2</v>
      </c>
      <c r="BX387" s="79">
        <v>2.3306353017687798E-2</v>
      </c>
      <c r="BY387" s="79">
        <v>1.2093320488929749E-2</v>
      </c>
      <c r="BZ387" s="79">
        <v>-1.8343489617109299E-2</v>
      </c>
      <c r="CA387" s="79">
        <v>-1.8256857991218567E-2</v>
      </c>
      <c r="CB387" s="79">
        <v>-2.473263256251812E-2</v>
      </c>
      <c r="CC387" s="79">
        <v>-2.2909047082066536E-2</v>
      </c>
      <c r="CD387" s="79">
        <v>-2.2299813106656075E-2</v>
      </c>
      <c r="CE387" s="79">
        <v>-3.6254890263080597E-2</v>
      </c>
      <c r="CF387" s="79">
        <v>-2.6253661140799522E-2</v>
      </c>
      <c r="CG387" s="79">
        <v>-7.0027569308876991E-3</v>
      </c>
      <c r="CH387" s="79">
        <v>9.9933892488479614E-3</v>
      </c>
      <c r="CI387" s="79">
        <v>3.6414727568626404E-2</v>
      </c>
      <c r="CJ387" s="79">
        <v>3.3530402928590775E-2</v>
      </c>
      <c r="CK387" s="79">
        <v>2.5054944679141045E-2</v>
      </c>
      <c r="CL387" s="79">
        <v>1.8347980454564095E-2</v>
      </c>
      <c r="CM387" s="79">
        <v>2.205951139330864E-2</v>
      </c>
      <c r="CN387" s="79">
        <v>1.3989376835525036E-2</v>
      </c>
      <c r="CO387" s="79">
        <v>8.4112025797367096E-3</v>
      </c>
      <c r="CP387" s="79">
        <v>1.256264466792345E-2</v>
      </c>
      <c r="CQ387" s="79">
        <v>2.1690214052796364E-2</v>
      </c>
      <c r="CR387" s="79">
        <v>2.8164330869913101E-2</v>
      </c>
      <c r="CS387" s="79">
        <v>2.9036959633231163E-2</v>
      </c>
      <c r="CT387" s="79">
        <v>2.7657356113195419E-2</v>
      </c>
      <c r="CU387" s="79">
        <v>4.4939257204532623E-2</v>
      </c>
      <c r="CV387" s="79">
        <v>3.0529055744409561E-2</v>
      </c>
      <c r="CW387" s="79">
        <v>1.9544271752238274E-2</v>
      </c>
      <c r="CX387" s="79">
        <v>-1.0591619648039341E-2</v>
      </c>
      <c r="CY387" s="79">
        <v>-1.0124547407031059E-2</v>
      </c>
      <c r="CZ387" s="79">
        <v>-1.6372682526707649E-2</v>
      </c>
      <c r="DA387" s="79">
        <v>-1.4828095212578773E-2</v>
      </c>
      <c r="DB387" s="79">
        <v>-1.4120352454483509E-2</v>
      </c>
      <c r="DC387" s="79">
        <v>-2.4599974974989891E-2</v>
      </c>
      <c r="DD387" s="79">
        <v>-1.6297487542033195E-2</v>
      </c>
      <c r="DE387" s="79">
        <v>2.3959472309798002E-4</v>
      </c>
      <c r="DF387" s="79">
        <v>1.7262319102883339E-2</v>
      </c>
      <c r="DG387" s="79">
        <v>4.7265592962503433E-2</v>
      </c>
      <c r="DH387" s="79">
        <v>4.2268145829439163E-2</v>
      </c>
      <c r="DI387" s="79">
        <v>3.1990770250558853E-2</v>
      </c>
      <c r="DJ387" s="79">
        <v>2.5038240477442741E-2</v>
      </c>
      <c r="DK387" s="79">
        <v>2.9098046943545341E-2</v>
      </c>
      <c r="DL387" s="79">
        <v>2.1029708907008171E-2</v>
      </c>
      <c r="DM387" s="79">
        <v>1.472825650125742E-2</v>
      </c>
      <c r="DN387" s="79">
        <v>1.8328921869397163E-2</v>
      </c>
      <c r="DO387" s="79">
        <v>2.7562623843550682E-2</v>
      </c>
      <c r="DP387" s="79">
        <v>3.3741038292646408E-2</v>
      </c>
      <c r="DQ387" s="79">
        <v>3.5185854882001877E-2</v>
      </c>
      <c r="DR387" s="79">
        <v>3.4594781696796417E-2</v>
      </c>
      <c r="DS387" s="79">
        <v>5.2309457212686539E-2</v>
      </c>
      <c r="DT387" s="79">
        <v>3.7751760333776474E-2</v>
      </c>
      <c r="DU387" s="79">
        <v>2.6995221152901649E-2</v>
      </c>
      <c r="DV387" s="79">
        <v>-2.8397492133080959E-3</v>
      </c>
      <c r="DW387" s="79">
        <v>-1.9922372885048389E-3</v>
      </c>
      <c r="DX387" s="79">
        <v>-8.0127306282520294E-3</v>
      </c>
      <c r="DY387" s="79">
        <v>-3.1604843679815531E-3</v>
      </c>
      <c r="DZ387" s="79">
        <v>-2.3105097934603691E-3</v>
      </c>
      <c r="EA387" s="79">
        <v>-7.7721253037452698E-3</v>
      </c>
      <c r="EB387" s="79">
        <v>-1.9223552662879229E-3</v>
      </c>
      <c r="EC387" s="79">
        <v>1.0696399956941605E-2</v>
      </c>
      <c r="ED387" s="79">
        <v>2.7757497504353523E-2</v>
      </c>
      <c r="EE387" s="79">
        <v>6.2932513654232025E-2</v>
      </c>
      <c r="EF387" s="79">
        <v>5.4884050041437149E-2</v>
      </c>
      <c r="EG387" s="79">
        <v>4.2004998773336411E-2</v>
      </c>
      <c r="EH387" s="79">
        <v>3.4697908908128738E-2</v>
      </c>
      <c r="EI387" s="79">
        <v>3.9260577410459518E-2</v>
      </c>
      <c r="EJ387" s="79">
        <v>3.1194828450679779E-2</v>
      </c>
      <c r="EK387" s="79">
        <v>2.384907566010952E-2</v>
      </c>
      <c r="EL387" s="79">
        <v>2.6654506102204323E-2</v>
      </c>
      <c r="EM387" s="79">
        <v>3.6041457206010818E-2</v>
      </c>
      <c r="EN387" s="79">
        <v>4.1792917996644974E-2</v>
      </c>
      <c r="EO387" s="79">
        <v>4.4063888490200043E-2</v>
      </c>
      <c r="EP387" s="79">
        <v>4.4611323624849319E-2</v>
      </c>
      <c r="EQ387" s="79">
        <v>6.2950856983661652E-2</v>
      </c>
      <c r="ER387" s="79">
        <v>4.8180192708969116E-2</v>
      </c>
      <c r="ES387" s="79">
        <v>3.7753209471702576E-2</v>
      </c>
      <c r="ET387" s="79">
        <v>8.3527201786637306E-3</v>
      </c>
      <c r="EU387" s="79">
        <v>9.7495270892977715E-3</v>
      </c>
      <c r="EV387" s="79">
        <v>4.0577128529548645E-3</v>
      </c>
      <c r="EW387" s="79">
        <v>48.626502990722656</v>
      </c>
      <c r="EX387" s="79">
        <v>48.123332977294922</v>
      </c>
      <c r="EY387" s="79">
        <v>47.661151885986328</v>
      </c>
      <c r="EZ387" s="79">
        <v>47.267887115478516</v>
      </c>
      <c r="FA387" s="79">
        <v>47.005630493164063</v>
      </c>
      <c r="FB387" s="79">
        <v>46.836894989013672</v>
      </c>
      <c r="FC387" s="79">
        <v>46.812965393066406</v>
      </c>
      <c r="FD387" s="79">
        <v>47.174057006835938</v>
      </c>
      <c r="FE387" s="79">
        <v>49.5113525390625</v>
      </c>
      <c r="FF387" s="79">
        <v>52.219284057617188</v>
      </c>
      <c r="FG387" s="79">
        <v>54.314361572265625</v>
      </c>
      <c r="FH387" s="79">
        <v>56.090995788574219</v>
      </c>
      <c r="FI387" s="79">
        <v>57.469169616699219</v>
      </c>
      <c r="FJ387" s="79">
        <v>58.420833587646484</v>
      </c>
      <c r="FK387" s="79">
        <v>58.539653778076172</v>
      </c>
      <c r="FL387" s="79">
        <v>57.854923248291016</v>
      </c>
      <c r="FM387" s="79">
        <v>56.070510864257813</v>
      </c>
      <c r="FN387" s="79">
        <v>54.304050445556641</v>
      </c>
      <c r="FO387" s="79">
        <v>53.181697845458984</v>
      </c>
      <c r="FP387" s="79">
        <v>52.197544097900391</v>
      </c>
      <c r="FQ387" s="79">
        <v>51.323524475097656</v>
      </c>
      <c r="FR387" s="79">
        <v>50.489383697509766</v>
      </c>
      <c r="FS387" s="79">
        <v>49.712989807128906</v>
      </c>
      <c r="FT387" s="79">
        <v>49.027961730957031</v>
      </c>
      <c r="FU387" s="79">
        <v>9.2339646071195602E-3</v>
      </c>
      <c r="FV387" s="79">
        <v>1.0691681876778603E-2</v>
      </c>
      <c r="FW387" s="79">
        <v>9.5394905656576157E-3</v>
      </c>
      <c r="FX387" s="79">
        <v>717.0999755859375</v>
      </c>
      <c r="FY387" s="79">
        <v>1</v>
      </c>
      <c r="FZ387" s="52"/>
      <c r="GA387" s="34"/>
    </row>
    <row r="388" spans="1:183" x14ac:dyDescent="0.25">
      <c r="A388" t="s">
        <v>186</v>
      </c>
      <c r="B388" t="s">
        <v>236</v>
      </c>
      <c r="C388" t="s">
        <v>194</v>
      </c>
      <c r="D388" t="s">
        <v>202</v>
      </c>
      <c r="E388" t="s">
        <v>243</v>
      </c>
      <c r="F388" t="s">
        <v>1</v>
      </c>
      <c r="G388" t="s">
        <v>200</v>
      </c>
      <c r="H388" s="79">
        <v>3088</v>
      </c>
      <c r="I388" s="79">
        <v>0.84019017219543457</v>
      </c>
      <c r="J388" s="79">
        <v>0.73872411251068115</v>
      </c>
      <c r="K388" s="79">
        <v>0.69158560037612915</v>
      </c>
      <c r="L388" s="79">
        <v>0.6799359917640686</v>
      </c>
      <c r="M388" s="79">
        <v>0.67944395542144775</v>
      </c>
      <c r="N388" s="79">
        <v>0.73674154281616211</v>
      </c>
      <c r="O388" s="79">
        <v>0.85098302364349365</v>
      </c>
      <c r="P388" s="79">
        <v>0.96168696880340576</v>
      </c>
      <c r="Q388" s="79">
        <v>0.94784104824066162</v>
      </c>
      <c r="R388" s="79">
        <v>0.92157316207885742</v>
      </c>
      <c r="S388" s="79">
        <v>0.90700680017471313</v>
      </c>
      <c r="T388" s="79">
        <v>0.87947142124176025</v>
      </c>
      <c r="U388" s="79">
        <v>0.83575016260147095</v>
      </c>
      <c r="V388" s="79">
        <v>0.82037937641143799</v>
      </c>
      <c r="W388" s="79">
        <v>0.79611200094223022</v>
      </c>
      <c r="X388" s="79">
        <v>0.83160138130187988</v>
      </c>
      <c r="Y388" s="79">
        <v>0.92155289649963379</v>
      </c>
      <c r="Z388" s="79">
        <v>1.090030312538147</v>
      </c>
      <c r="AA388" s="79">
        <v>1.2185519933700562</v>
      </c>
      <c r="AB388" s="79">
        <v>1.2454961538314819</v>
      </c>
      <c r="AC388" s="79">
        <v>1.2723411321640015</v>
      </c>
      <c r="AD388" s="79">
        <v>1.2345874309539795</v>
      </c>
      <c r="AE388" s="79">
        <v>1.108311653137207</v>
      </c>
      <c r="AF388" s="79">
        <v>0.99950724840164185</v>
      </c>
      <c r="AG388" s="79">
        <v>-3.9379298686981201E-2</v>
      </c>
      <c r="AH388" s="79">
        <v>-3.9096619933843613E-2</v>
      </c>
      <c r="AI388" s="79">
        <v>-8.2465112209320068E-3</v>
      </c>
      <c r="AJ388" s="79">
        <v>3.7974643055349588E-3</v>
      </c>
      <c r="AK388" s="79">
        <v>-8.1553636118769646E-3</v>
      </c>
      <c r="AL388" s="79">
        <v>-3.6137022543698549E-3</v>
      </c>
      <c r="AM388" s="79">
        <v>-3.2005798071622849E-2</v>
      </c>
      <c r="AN388" s="79">
        <v>-2.8290459886193275E-2</v>
      </c>
      <c r="AO388" s="79">
        <v>-2.0824461244046688E-3</v>
      </c>
      <c r="AP388" s="79">
        <v>2.4280628189444542E-2</v>
      </c>
      <c r="AQ388" s="79">
        <v>4.64944988489151E-2</v>
      </c>
      <c r="AR388" s="79">
        <v>2.8910389170050621E-2</v>
      </c>
      <c r="AS388" s="79">
        <v>-1.6532467678189278E-2</v>
      </c>
      <c r="AT388" s="79">
        <v>1.6073357546702027E-3</v>
      </c>
      <c r="AU388" s="79">
        <v>3.1639479100704193E-2</v>
      </c>
      <c r="AV388" s="79">
        <v>6.9609895348548889E-2</v>
      </c>
      <c r="AW388" s="79">
        <v>5.6922111660242081E-2</v>
      </c>
      <c r="AX388" s="79">
        <v>5.1214579492807388E-2</v>
      </c>
      <c r="AY388" s="79">
        <v>5.9655167162418365E-2</v>
      </c>
      <c r="AZ388" s="79">
        <v>2.9543342068791389E-2</v>
      </c>
      <c r="BA388" s="79">
        <v>2.7152659371495247E-2</v>
      </c>
      <c r="BB388" s="79">
        <v>-1.6118556261062622E-2</v>
      </c>
      <c r="BC388" s="79">
        <v>-1.2428820133209229E-2</v>
      </c>
      <c r="BD388" s="79">
        <v>4.1613918729126453E-3</v>
      </c>
      <c r="BE388" s="79">
        <v>4.3905120342969894E-2</v>
      </c>
      <c r="BF388" s="79">
        <v>2.9191102832555771E-2</v>
      </c>
      <c r="BG388" s="79">
        <v>5.4475374519824982E-2</v>
      </c>
      <c r="BH388" s="79">
        <v>6.6402487456798553E-2</v>
      </c>
      <c r="BI388" s="79">
        <v>5.3865965455770493E-2</v>
      </c>
      <c r="BJ388" s="79">
        <v>6.0899447649717331E-2</v>
      </c>
      <c r="BK388" s="79">
        <v>4.2630169540643692E-2</v>
      </c>
      <c r="BL388" s="79">
        <v>4.8931151628494263E-2</v>
      </c>
      <c r="BM388" s="79">
        <v>6.1008285731077194E-2</v>
      </c>
      <c r="BN388" s="79">
        <v>7.61418417096138E-2</v>
      </c>
      <c r="BO388" s="79">
        <v>9.0189374983310699E-2</v>
      </c>
      <c r="BP388" s="79">
        <v>7.0263296365737915E-2</v>
      </c>
      <c r="BQ388" s="79">
        <v>2.3729247972369194E-2</v>
      </c>
      <c r="BR388" s="79">
        <v>4.0261302143335342E-2</v>
      </c>
      <c r="BS388" s="79">
        <v>6.7795805633068085E-2</v>
      </c>
      <c r="BT388" s="79">
        <v>0.11085110157728195</v>
      </c>
      <c r="BU388" s="79">
        <v>0.10340741276741028</v>
      </c>
      <c r="BV388" s="79">
        <v>0.10655628889799118</v>
      </c>
      <c r="BW388" s="79">
        <v>0.13306061923503876</v>
      </c>
      <c r="BX388" s="79">
        <v>0.11947355419397354</v>
      </c>
      <c r="BY388" s="79">
        <v>0.13742044568061829</v>
      </c>
      <c r="BZ388" s="79">
        <v>9.5985129475593567E-2</v>
      </c>
      <c r="CA388" s="79">
        <v>8.0810554325580597E-2</v>
      </c>
      <c r="CB388" s="79">
        <v>8.514346182346344E-2</v>
      </c>
      <c r="CC388" s="79">
        <v>0.10158766061067581</v>
      </c>
      <c r="CD388" s="79">
        <v>7.6486967504024506E-2</v>
      </c>
      <c r="CE388" s="79">
        <v>9.7916357219219208E-2</v>
      </c>
      <c r="CF388" s="79">
        <v>0.1097625344991684</v>
      </c>
      <c r="CG388" s="79">
        <v>9.6821747720241547E-2</v>
      </c>
      <c r="CH388" s="79">
        <v>0.10558106005191803</v>
      </c>
      <c r="CI388" s="79">
        <v>9.4322815537452698E-2</v>
      </c>
      <c r="CJ388" s="79">
        <v>0.10241460800170898</v>
      </c>
      <c r="CK388" s="79">
        <v>0.10470473021268845</v>
      </c>
      <c r="CL388" s="79">
        <v>0.11206075549125671</v>
      </c>
      <c r="CM388" s="79">
        <v>0.12045231461524963</v>
      </c>
      <c r="CN388" s="79">
        <v>9.8904184997081757E-2</v>
      </c>
      <c r="CO388" s="79">
        <v>5.1614388823509216E-2</v>
      </c>
      <c r="CP388" s="79">
        <v>6.7032918334007263E-2</v>
      </c>
      <c r="CQ388" s="79">
        <v>9.283757209777832E-2</v>
      </c>
      <c r="CR388" s="79">
        <v>0.13941463828086853</v>
      </c>
      <c r="CS388" s="79">
        <v>0.13560299575328827</v>
      </c>
      <c r="CT388" s="79">
        <v>0.14488580822944641</v>
      </c>
      <c r="CU388" s="79">
        <v>0.18390101194381714</v>
      </c>
      <c r="CV388" s="79">
        <v>0.18175894021987915</v>
      </c>
      <c r="CW388" s="79">
        <v>0.21379157900810242</v>
      </c>
      <c r="CX388" s="79">
        <v>0.17362780869007111</v>
      </c>
      <c r="CY388" s="79">
        <v>0.14538785815238953</v>
      </c>
      <c r="CZ388" s="79">
        <v>0.14123138785362244</v>
      </c>
      <c r="DA388" s="79">
        <v>0.15927019715309143</v>
      </c>
      <c r="DB388" s="79">
        <v>0.12378284335136414</v>
      </c>
      <c r="DC388" s="79">
        <v>0.14135734736919403</v>
      </c>
      <c r="DD388" s="79">
        <v>0.15312257409095764</v>
      </c>
      <c r="DE388" s="79">
        <v>0.1397775411605835</v>
      </c>
      <c r="DF388" s="79">
        <v>0.15026266872882843</v>
      </c>
      <c r="DG388" s="79">
        <v>0.146015465259552</v>
      </c>
      <c r="DH388" s="79">
        <v>0.15589806437492371</v>
      </c>
      <c r="DI388" s="79">
        <v>0.14840118587017059</v>
      </c>
      <c r="DJ388" s="79">
        <v>0.14797967672348022</v>
      </c>
      <c r="DK388" s="79">
        <v>0.15071524679660797</v>
      </c>
      <c r="DL388" s="79">
        <v>0.12754508852958679</v>
      </c>
      <c r="DM388" s="79">
        <v>7.9499535262584686E-2</v>
      </c>
      <c r="DN388" s="79">
        <v>9.3804530799388885E-2</v>
      </c>
      <c r="DO388" s="79">
        <v>0.11787933856248856</v>
      </c>
      <c r="DP388" s="79">
        <v>0.16797816753387451</v>
      </c>
      <c r="DQ388" s="79">
        <v>0.16779857873916626</v>
      </c>
      <c r="DR388" s="79">
        <v>0.18321532011032104</v>
      </c>
      <c r="DS388" s="79">
        <v>0.23474138975143433</v>
      </c>
      <c r="DT388" s="79">
        <v>0.24404431879520416</v>
      </c>
      <c r="DU388" s="79">
        <v>0.29016271233558655</v>
      </c>
      <c r="DV388" s="79">
        <v>0.25127047300338745</v>
      </c>
      <c r="DW388" s="79">
        <v>0.20996515452861786</v>
      </c>
      <c r="DX388" s="79">
        <v>0.19731932878494263</v>
      </c>
      <c r="DY388" s="79">
        <v>0.24255460500717163</v>
      </c>
      <c r="DZ388" s="79">
        <v>0.19207057356834412</v>
      </c>
      <c r="EA388" s="79">
        <v>0.20407924056053162</v>
      </c>
      <c r="EB388" s="79">
        <v>0.21572759747505188</v>
      </c>
      <c r="EC388" s="79">
        <v>0.20179885625839233</v>
      </c>
      <c r="ED388" s="79">
        <v>0.21477581560611725</v>
      </c>
      <c r="EE388" s="79">
        <v>0.22065143287181854</v>
      </c>
      <c r="EF388" s="79">
        <v>0.2331196665763855</v>
      </c>
      <c r="EG388" s="79">
        <v>0.2114918977022171</v>
      </c>
      <c r="EH388" s="79">
        <v>0.19984088838100433</v>
      </c>
      <c r="EI388" s="79">
        <v>0.19441013038158417</v>
      </c>
      <c r="EJ388" s="79">
        <v>0.16889798641204834</v>
      </c>
      <c r="EK388" s="79">
        <v>0.11976125091314316</v>
      </c>
      <c r="EL388" s="79">
        <v>0.13245850801467896</v>
      </c>
      <c r="EM388" s="79">
        <v>0.15403565764427185</v>
      </c>
      <c r="EN388" s="79">
        <v>0.20921939611434937</v>
      </c>
      <c r="EO388" s="79">
        <v>0.21428389847278595</v>
      </c>
      <c r="EP388" s="79">
        <v>0.23855702579021454</v>
      </c>
      <c r="EQ388" s="79">
        <v>0.30814683437347412</v>
      </c>
      <c r="ER388" s="79">
        <v>0.33397454023361206</v>
      </c>
      <c r="ES388" s="79">
        <v>0.40043050050735474</v>
      </c>
      <c r="ET388" s="79">
        <v>0.36337414383888245</v>
      </c>
      <c r="EU388" s="79">
        <v>0.30320453643798828</v>
      </c>
      <c r="EV388" s="79">
        <v>0.27830138802528381</v>
      </c>
      <c r="EW388" s="79">
        <v>46.84075927734375</v>
      </c>
      <c r="EX388" s="79">
        <v>46.407756805419922</v>
      </c>
      <c r="EY388" s="79">
        <v>45.920024871826172</v>
      </c>
      <c r="EZ388" s="79">
        <v>45.461196899414063</v>
      </c>
      <c r="FA388" s="79">
        <v>45.204860687255859</v>
      </c>
      <c r="FB388" s="79">
        <v>45.08428955078125</v>
      </c>
      <c r="FC388" s="79">
        <v>44.941642761230469</v>
      </c>
      <c r="FD388" s="79">
        <v>45.056110382080078</v>
      </c>
      <c r="FE388" s="79">
        <v>47.466384887695313</v>
      </c>
      <c r="FF388" s="79">
        <v>50.357631683349609</v>
      </c>
      <c r="FG388" s="79">
        <v>52.924705505371094</v>
      </c>
      <c r="FH388" s="79">
        <v>54.826614379882813</v>
      </c>
      <c r="FI388" s="79">
        <v>56.392730712890625</v>
      </c>
      <c r="FJ388" s="79">
        <v>57.348140716552734</v>
      </c>
      <c r="FK388" s="79">
        <v>57.557723999023438</v>
      </c>
      <c r="FL388" s="79">
        <v>56.764804840087891</v>
      </c>
      <c r="FM388" s="79">
        <v>54.90972900390625</v>
      </c>
      <c r="FN388" s="79">
        <v>52.870452880859375</v>
      </c>
      <c r="FO388" s="79">
        <v>51.502490997314453</v>
      </c>
      <c r="FP388" s="79">
        <v>50.358081817626953</v>
      </c>
      <c r="FQ388" s="79">
        <v>49.247177124023438</v>
      </c>
      <c r="FR388" s="79">
        <v>48.467529296875</v>
      </c>
      <c r="FS388" s="79">
        <v>47.941593170166016</v>
      </c>
      <c r="FT388" s="79">
        <v>47.040630340576172</v>
      </c>
      <c r="FU388" s="79">
        <v>8.0435656011104584E-2</v>
      </c>
      <c r="FV388" s="79">
        <v>7.715209573507309E-2</v>
      </c>
      <c r="FW388" s="79">
        <v>8.1950865685939789E-2</v>
      </c>
      <c r="FX388" s="79">
        <v>173.35000610351563</v>
      </c>
      <c r="FY388" s="79">
        <v>1</v>
      </c>
      <c r="FZ388" s="52"/>
      <c r="GA388" s="34"/>
    </row>
    <row r="389" spans="1:183" x14ac:dyDescent="0.25">
      <c r="A389" t="s">
        <v>186</v>
      </c>
      <c r="B389" t="s">
        <v>236</v>
      </c>
      <c r="C389" t="s">
        <v>194</v>
      </c>
      <c r="D389" t="s">
        <v>202</v>
      </c>
      <c r="E389" t="s">
        <v>243</v>
      </c>
      <c r="F389" t="s">
        <v>1</v>
      </c>
      <c r="G389" t="s">
        <v>1</v>
      </c>
      <c r="H389" s="79">
        <v>24226</v>
      </c>
      <c r="I389" s="79">
        <v>0.54897671937942505</v>
      </c>
      <c r="J389" s="79">
        <v>0.49004393815994263</v>
      </c>
      <c r="K389" s="79">
        <v>0.45748090744018555</v>
      </c>
      <c r="L389" s="79">
        <v>0.45174598693847656</v>
      </c>
      <c r="M389" s="79">
        <v>0.46714243292808533</v>
      </c>
      <c r="N389" s="79">
        <v>0.501953125</v>
      </c>
      <c r="O389" s="79">
        <v>0.59819728136062622</v>
      </c>
      <c r="P389" s="79">
        <v>0.68378293514251709</v>
      </c>
      <c r="Q389" s="79">
        <v>0.64827519655227661</v>
      </c>
      <c r="R389" s="79">
        <v>0.61415016651153564</v>
      </c>
      <c r="S389" s="79">
        <v>0.59355908632278442</v>
      </c>
      <c r="T389" s="79">
        <v>0.57024925947189331</v>
      </c>
      <c r="U389" s="79">
        <v>0.55170673131942749</v>
      </c>
      <c r="V389" s="79">
        <v>0.53584748506546021</v>
      </c>
      <c r="W389" s="79">
        <v>0.52159035205841064</v>
      </c>
      <c r="X389" s="79">
        <v>0.53429973125457764</v>
      </c>
      <c r="Y389" s="79">
        <v>0.59894824028015137</v>
      </c>
      <c r="Z389" s="79">
        <v>0.75233441591262817</v>
      </c>
      <c r="AA389" s="79">
        <v>0.8517611026763916</v>
      </c>
      <c r="AB389" s="79">
        <v>0.87305629253387451</v>
      </c>
      <c r="AC389" s="79">
        <v>0.88132393360137939</v>
      </c>
      <c r="AD389" s="79">
        <v>0.84975665807723999</v>
      </c>
      <c r="AE389" s="79">
        <v>0.77574115991592407</v>
      </c>
      <c r="AF389" s="79">
        <v>0.66839975118637085</v>
      </c>
      <c r="AG389" s="79">
        <v>-3.1935404986143112E-2</v>
      </c>
      <c r="AH389" s="79">
        <v>-3.2538987696170807E-2</v>
      </c>
      <c r="AI389" s="79">
        <v>-4.745011031627655E-2</v>
      </c>
      <c r="AJ389" s="79">
        <v>-3.4078575670719147E-2</v>
      </c>
      <c r="AK389" s="79">
        <v>-1.4202473685145378E-2</v>
      </c>
      <c r="AL389" s="79">
        <v>1.345600001513958E-3</v>
      </c>
      <c r="AM389" s="79">
        <v>1.5606580302119255E-2</v>
      </c>
      <c r="AN389" s="79">
        <v>1.7316514626145363E-2</v>
      </c>
      <c r="AO389" s="79">
        <v>1.5107627026736736E-2</v>
      </c>
      <c r="AP389" s="79">
        <v>1.2162879109382629E-2</v>
      </c>
      <c r="AQ389" s="79">
        <v>1.6877681016921997E-2</v>
      </c>
      <c r="AR389" s="79">
        <v>7.3497798293828964E-3</v>
      </c>
      <c r="AS389" s="79">
        <v>-2.1098440047353506E-3</v>
      </c>
      <c r="AT389" s="79">
        <v>4.6487650834023952E-3</v>
      </c>
      <c r="AU389" s="79">
        <v>1.6006145626306534E-2</v>
      </c>
      <c r="AV389" s="79">
        <v>2.7493219822645187E-2</v>
      </c>
      <c r="AW389" s="79">
        <v>2.6113102212548256E-2</v>
      </c>
      <c r="AX389" s="79">
        <v>2.3589728400111198E-2</v>
      </c>
      <c r="AY389" s="79">
        <v>4.0340781211853027E-2</v>
      </c>
      <c r="AZ389" s="79">
        <v>2.503383532166481E-2</v>
      </c>
      <c r="BA389" s="79">
        <v>1.5696600079536438E-2</v>
      </c>
      <c r="BB389" s="79">
        <v>-1.6404937952756882E-2</v>
      </c>
      <c r="BC389" s="79">
        <v>-1.6860740259289742E-2</v>
      </c>
      <c r="BD389" s="79">
        <v>-2.1244192495942116E-2</v>
      </c>
      <c r="BE389" s="79">
        <v>-1.7226941883563995E-2</v>
      </c>
      <c r="BF389" s="79">
        <v>-1.9050151109695435E-2</v>
      </c>
      <c r="BG389" s="79">
        <v>-3.0731694772839546E-2</v>
      </c>
      <c r="BH389" s="79">
        <v>-1.9212424755096436E-2</v>
      </c>
      <c r="BI389" s="79">
        <v>-2.1299906075000763E-3</v>
      </c>
      <c r="BJ389" s="79">
        <v>1.3653315603733063E-2</v>
      </c>
      <c r="BK389" s="79">
        <v>3.2261151820421219E-2</v>
      </c>
      <c r="BL389" s="79">
        <v>3.2083358615636826E-2</v>
      </c>
      <c r="BM389" s="79">
        <v>2.6982860639691353E-2</v>
      </c>
      <c r="BN389" s="79">
        <v>2.2874424234032631E-2</v>
      </c>
      <c r="BO389" s="79">
        <v>2.7348930016160011E-2</v>
      </c>
      <c r="BP389" s="79">
        <v>1.7667287960648537E-2</v>
      </c>
      <c r="BQ389" s="79">
        <v>7.3596280999481678E-3</v>
      </c>
      <c r="BR389" s="79">
        <v>1.3426405377686024E-2</v>
      </c>
      <c r="BS389" s="79">
        <v>2.472231537103653E-2</v>
      </c>
      <c r="BT389" s="79">
        <v>3.6267776042222977E-2</v>
      </c>
      <c r="BU389" s="79">
        <v>3.586583212018013E-2</v>
      </c>
      <c r="BV389" s="79">
        <v>3.4821171313524246E-2</v>
      </c>
      <c r="BW389" s="79">
        <v>5.3522553294897079E-2</v>
      </c>
      <c r="BX389" s="79">
        <v>3.9669297635555267E-2</v>
      </c>
      <c r="BY389" s="79">
        <v>3.2598238438367844E-2</v>
      </c>
      <c r="BZ389" s="79">
        <v>9.0284389443695545E-4</v>
      </c>
      <c r="CA389" s="79">
        <v>-1.1695901630446315E-3</v>
      </c>
      <c r="CB389" s="79">
        <v>-6.4971926622092724E-3</v>
      </c>
      <c r="CC389" s="79">
        <v>-7.039905060082674E-3</v>
      </c>
      <c r="CD389" s="79">
        <v>-9.7078215330839157E-3</v>
      </c>
      <c r="CE389" s="79">
        <v>-1.9152570515871048E-2</v>
      </c>
      <c r="CF389" s="79">
        <v>-8.916173130273819E-3</v>
      </c>
      <c r="CG389" s="79">
        <v>6.2313745729625225E-3</v>
      </c>
      <c r="CH389" s="79">
        <v>2.2177603095769882E-2</v>
      </c>
      <c r="CI389" s="79">
        <v>4.3796058744192123E-2</v>
      </c>
      <c r="CJ389" s="79">
        <v>4.2310826480388641E-2</v>
      </c>
      <c r="CK389" s="79">
        <v>3.5207614302635193E-2</v>
      </c>
      <c r="CL389" s="79">
        <v>3.0293207615613937E-2</v>
      </c>
      <c r="CM389" s="79">
        <v>3.4601282328367233E-2</v>
      </c>
      <c r="CN389" s="79">
        <v>2.4813160300254822E-2</v>
      </c>
      <c r="CO389" s="79">
        <v>1.3918155804276466E-2</v>
      </c>
      <c r="CP389" s="79">
        <v>1.9505772739648819E-2</v>
      </c>
      <c r="CQ389" s="79">
        <v>3.0759111046791077E-2</v>
      </c>
      <c r="CR389" s="79">
        <v>4.2345002293586731E-2</v>
      </c>
      <c r="CS389" s="79">
        <v>4.2620543390512466E-2</v>
      </c>
      <c r="CT389" s="79">
        <v>4.2600039392709732E-2</v>
      </c>
      <c r="CU389" s="79">
        <v>6.2652207911014557E-2</v>
      </c>
      <c r="CV389" s="79">
        <v>4.9805782735347748E-2</v>
      </c>
      <c r="CW389" s="79">
        <v>4.4304266571998596E-2</v>
      </c>
      <c r="CX389" s="79">
        <v>1.2890161015093327E-2</v>
      </c>
      <c r="CY389" s="79">
        <v>9.698052890598774E-3</v>
      </c>
      <c r="CZ389" s="79">
        <v>3.7165349349379539E-3</v>
      </c>
      <c r="DA389" s="79">
        <v>3.1471308320760727E-3</v>
      </c>
      <c r="DB389" s="79">
        <v>-3.6549344076775014E-4</v>
      </c>
      <c r="DC389" s="79">
        <v>-7.5734462589025497E-3</v>
      </c>
      <c r="DD389" s="79">
        <v>1.380077563226223E-3</v>
      </c>
      <c r="DE389" s="79">
        <v>1.4592739753425121E-2</v>
      </c>
      <c r="DF389" s="79">
        <v>3.0701888725161552E-2</v>
      </c>
      <c r="DG389" s="79">
        <v>5.5330969393253326E-2</v>
      </c>
      <c r="DH389" s="79">
        <v>5.2538294345140457E-2</v>
      </c>
      <c r="DI389" s="79">
        <v>4.3432362377643585E-2</v>
      </c>
      <c r="DJ389" s="79">
        <v>3.7711989134550095E-2</v>
      </c>
      <c r="DK389" s="79">
        <v>4.1853640228509903E-2</v>
      </c>
      <c r="DL389" s="79">
        <v>3.1959034502506256E-2</v>
      </c>
      <c r="DM389" s="79">
        <v>2.0476682111620903E-2</v>
      </c>
      <c r="DN389" s="79">
        <v>2.558513917028904E-2</v>
      </c>
      <c r="DO389" s="79">
        <v>3.6795899271965027E-2</v>
      </c>
      <c r="DP389" s="79">
        <v>4.8422232270240784E-2</v>
      </c>
      <c r="DQ389" s="79">
        <v>4.9375254660844803E-2</v>
      </c>
      <c r="DR389" s="79">
        <v>5.0378903746604919E-2</v>
      </c>
      <c r="DS389" s="79">
        <v>7.1781858801841736E-2</v>
      </c>
      <c r="DT389" s="79">
        <v>5.9942260384559631E-2</v>
      </c>
      <c r="DU389" s="79">
        <v>5.601029098033905E-2</v>
      </c>
      <c r="DV389" s="79">
        <v>2.4877479299902916E-2</v>
      </c>
      <c r="DW389" s="79">
        <v>2.0565696060657501E-2</v>
      </c>
      <c r="DX389" s="79">
        <v>1.3930262066423893E-2</v>
      </c>
      <c r="DY389" s="79">
        <v>1.785559207201004E-2</v>
      </c>
      <c r="DZ389" s="79">
        <v>1.3123344630002975E-2</v>
      </c>
      <c r="EA389" s="79">
        <v>9.1449692845344543E-3</v>
      </c>
      <c r="EB389" s="79">
        <v>1.624622754752636E-2</v>
      </c>
      <c r="EC389" s="79">
        <v>2.6665221899747849E-2</v>
      </c>
      <c r="ED389" s="79">
        <v>4.3009605258703232E-2</v>
      </c>
      <c r="EE389" s="79">
        <v>7.1985535323619843E-2</v>
      </c>
      <c r="EF389" s="79">
        <v>6.7305132746696472E-2</v>
      </c>
      <c r="EG389" s="79">
        <v>5.5307600647211075E-2</v>
      </c>
      <c r="EH389" s="79">
        <v>4.8423536121845245E-2</v>
      </c>
      <c r="EI389" s="79">
        <v>5.2324883639812469E-2</v>
      </c>
      <c r="EJ389" s="79">
        <v>4.2276538908481598E-2</v>
      </c>
      <c r="EK389" s="79">
        <v>2.9946155846118927E-2</v>
      </c>
      <c r="EL389" s="79">
        <v>3.4362778067588806E-2</v>
      </c>
      <c r="EM389" s="79">
        <v>4.5512072741985321E-2</v>
      </c>
      <c r="EN389" s="79">
        <v>5.7196788489818573E-2</v>
      </c>
      <c r="EO389" s="79">
        <v>5.9127986431121826E-2</v>
      </c>
      <c r="EP389" s="79">
        <v>6.1610355973243713E-2</v>
      </c>
      <c r="EQ389" s="79">
        <v>8.4963642060756683E-2</v>
      </c>
      <c r="ER389" s="79">
        <v>7.4577726423740387E-2</v>
      </c>
      <c r="ES389" s="79">
        <v>7.2911933064460754E-2</v>
      </c>
      <c r="ET389" s="79">
        <v>4.2185265570878983E-2</v>
      </c>
      <c r="EU389" s="79">
        <v>3.6256846040487289E-2</v>
      </c>
      <c r="EV389" s="79">
        <v>2.8677260503172874E-2</v>
      </c>
      <c r="EW389" s="79">
        <v>48.324131011962891</v>
      </c>
      <c r="EX389" s="79">
        <v>47.833553314208984</v>
      </c>
      <c r="EY389" s="79">
        <v>47.384719848632813</v>
      </c>
      <c r="EZ389" s="79">
        <v>46.982845306396484</v>
      </c>
      <c r="FA389" s="79">
        <v>46.715480804443359</v>
      </c>
      <c r="FB389" s="79">
        <v>46.543006896972656</v>
      </c>
      <c r="FC389" s="79">
        <v>46.487415313720703</v>
      </c>
      <c r="FD389" s="79">
        <v>46.812427520751953</v>
      </c>
      <c r="FE389" s="79">
        <v>49.152866363525391</v>
      </c>
      <c r="FF389" s="79">
        <v>51.890270233154297</v>
      </c>
      <c r="FG389" s="79">
        <v>54.065101623535156</v>
      </c>
      <c r="FH389" s="79">
        <v>55.860355377197266</v>
      </c>
      <c r="FI389" s="79">
        <v>57.269107818603516</v>
      </c>
      <c r="FJ389" s="79">
        <v>58.221340179443359</v>
      </c>
      <c r="FK389" s="79">
        <v>58.360317230224609</v>
      </c>
      <c r="FL389" s="79">
        <v>57.659412384033203</v>
      </c>
      <c r="FM389" s="79">
        <v>55.861480712890625</v>
      </c>
      <c r="FN389" s="79">
        <v>54.060703277587891</v>
      </c>
      <c r="FO389" s="79">
        <v>52.901054382324219</v>
      </c>
      <c r="FP389" s="79">
        <v>51.894580841064453</v>
      </c>
      <c r="FQ389" s="79">
        <v>50.988815307617188</v>
      </c>
      <c r="FR389" s="79">
        <v>50.162651062011719</v>
      </c>
      <c r="FS389" s="79">
        <v>49.429164886474609</v>
      </c>
      <c r="FT389" s="79">
        <v>48.700862884521484</v>
      </c>
      <c r="FU389" s="79">
        <v>1.3039750978350639E-2</v>
      </c>
      <c r="FV389" s="79">
        <v>1.3555104844272137E-2</v>
      </c>
      <c r="FW389" s="79">
        <v>1.3356629759073257E-2</v>
      </c>
      <c r="FX389" s="79">
        <v>890.45001220703125</v>
      </c>
      <c r="FY389" s="79">
        <v>1</v>
      </c>
      <c r="FZ389" s="52"/>
      <c r="GA389" s="34"/>
    </row>
    <row r="390" spans="1:183" x14ac:dyDescent="0.25">
      <c r="A390" t="s">
        <v>186</v>
      </c>
      <c r="B390" t="s">
        <v>236</v>
      </c>
      <c r="C390" t="s">
        <v>194</v>
      </c>
      <c r="D390" t="s">
        <v>202</v>
      </c>
      <c r="E390" t="s">
        <v>243</v>
      </c>
      <c r="F390" t="s">
        <v>178</v>
      </c>
      <c r="G390" t="s">
        <v>1</v>
      </c>
      <c r="H390" s="79">
        <v>17318</v>
      </c>
      <c r="I390" s="79">
        <v>0.49391639232635498</v>
      </c>
      <c r="J390" s="79">
        <v>0.43107342720031738</v>
      </c>
      <c r="K390" s="79">
        <v>0.39812418818473816</v>
      </c>
      <c r="L390" s="79">
        <v>0.38710623979568481</v>
      </c>
      <c r="M390" s="79">
        <v>0.38929137587547302</v>
      </c>
      <c r="N390" s="79">
        <v>0.41276907920837402</v>
      </c>
      <c r="O390" s="79">
        <v>0.49102282524108887</v>
      </c>
      <c r="P390" s="79">
        <v>0.58832389116287231</v>
      </c>
      <c r="Q390" s="79">
        <v>0.56377041339874268</v>
      </c>
      <c r="R390" s="79">
        <v>0.52599614858627319</v>
      </c>
      <c r="S390" s="79">
        <v>0.49774801731109619</v>
      </c>
      <c r="T390" s="79">
        <v>0.47811567783355713</v>
      </c>
      <c r="U390" s="79">
        <v>0.47217130661010742</v>
      </c>
      <c r="V390" s="79">
        <v>0.45966121554374695</v>
      </c>
      <c r="W390" s="79">
        <v>0.44335094094276428</v>
      </c>
      <c r="X390" s="79">
        <v>0.45809063315391541</v>
      </c>
      <c r="Y390" s="79">
        <v>0.51343679428100586</v>
      </c>
      <c r="Z390" s="79">
        <v>0.65522921085357666</v>
      </c>
      <c r="AA390" s="79">
        <v>0.75952833890914917</v>
      </c>
      <c r="AB390" s="79">
        <v>0.78906261920928955</v>
      </c>
      <c r="AC390" s="79">
        <v>0.80488127470016479</v>
      </c>
      <c r="AD390" s="79">
        <v>0.78514349460601807</v>
      </c>
      <c r="AE390" s="79">
        <v>0.71415907144546509</v>
      </c>
      <c r="AF390" s="79">
        <v>0.60740870237350464</v>
      </c>
      <c r="AG390" s="79">
        <v>-4.7750126570463181E-2</v>
      </c>
      <c r="AH390" s="79">
        <v>-3.6399520933628082E-2</v>
      </c>
      <c r="AI390" s="79">
        <v>-3.0442867428064346E-2</v>
      </c>
      <c r="AJ390" s="79">
        <v>-2.368529886007309E-2</v>
      </c>
      <c r="AK390" s="79">
        <v>-1.5826934948563576E-2</v>
      </c>
      <c r="AL390" s="79">
        <v>-1.0684307664632797E-2</v>
      </c>
      <c r="AM390" s="79">
        <v>-9.9396717268973589E-4</v>
      </c>
      <c r="AN390" s="79">
        <v>1.3975612819194794E-2</v>
      </c>
      <c r="AO390" s="79">
        <v>6.1663729138672352E-3</v>
      </c>
      <c r="AP390" s="79">
        <v>1.6400383319705725E-3</v>
      </c>
      <c r="AQ390" s="79">
        <v>4.7083226963877678E-3</v>
      </c>
      <c r="AR390" s="79">
        <v>-1.7436670605093241E-3</v>
      </c>
      <c r="AS390" s="79">
        <v>-4.1088545694947243E-3</v>
      </c>
      <c r="AT390" s="79">
        <v>-1.9060911145061255E-3</v>
      </c>
      <c r="AU390" s="79">
        <v>1.9356339471414685E-3</v>
      </c>
      <c r="AV390" s="79">
        <v>1.7146231606602669E-2</v>
      </c>
      <c r="AW390" s="79">
        <v>2.3685725405812263E-2</v>
      </c>
      <c r="AX390" s="79">
        <v>1.519878301769495E-2</v>
      </c>
      <c r="AY390" s="79">
        <v>2.2191960364580154E-2</v>
      </c>
      <c r="AZ390" s="79">
        <v>1.4308069832623005E-2</v>
      </c>
      <c r="BA390" s="79">
        <v>-1.2437188997864723E-3</v>
      </c>
      <c r="BB390" s="79">
        <v>-2.2755159065127373E-2</v>
      </c>
      <c r="BC390" s="79">
        <v>-3.4728638827800751E-2</v>
      </c>
      <c r="BD390" s="79">
        <v>-4.1160319000482559E-2</v>
      </c>
      <c r="BE390" s="79">
        <v>-3.1422436237335205E-2</v>
      </c>
      <c r="BF390" s="79">
        <v>-2.2439522668719292E-2</v>
      </c>
      <c r="BG390" s="79">
        <v>-1.7264660447835922E-2</v>
      </c>
      <c r="BH390" s="79">
        <v>-1.0594476014375687E-2</v>
      </c>
      <c r="BI390" s="79">
        <v>-3.1311057973653078E-3</v>
      </c>
      <c r="BJ390" s="79">
        <v>2.4510370567440987E-3</v>
      </c>
      <c r="BK390" s="79">
        <v>1.4145857654511929E-2</v>
      </c>
      <c r="BL390" s="79">
        <v>3.0079582706093788E-2</v>
      </c>
      <c r="BM390" s="79">
        <v>1.9099462777376175E-2</v>
      </c>
      <c r="BN390" s="79">
        <v>1.3015161268413067E-2</v>
      </c>
      <c r="BO390" s="79">
        <v>1.4917791821062565E-2</v>
      </c>
      <c r="BP390" s="79">
        <v>8.4325419738888741E-3</v>
      </c>
      <c r="BQ390" s="79">
        <v>5.4321079514920712E-3</v>
      </c>
      <c r="BR390" s="79">
        <v>6.9725275970995426E-3</v>
      </c>
      <c r="BS390" s="79">
        <v>1.0180534794926643E-2</v>
      </c>
      <c r="BT390" s="79">
        <v>2.5900967419147491E-2</v>
      </c>
      <c r="BU390" s="79">
        <v>3.3410362899303436E-2</v>
      </c>
      <c r="BV390" s="79">
        <v>2.6965007185935974E-2</v>
      </c>
      <c r="BW390" s="79">
        <v>3.7042364478111267E-2</v>
      </c>
      <c r="BX390" s="79">
        <v>3.1911537051200867E-2</v>
      </c>
      <c r="BY390" s="79">
        <v>2.0035672932863235E-2</v>
      </c>
      <c r="BZ390" s="79">
        <v>-6.9795496528968215E-4</v>
      </c>
      <c r="CA390" s="79">
        <v>-1.5344335697591305E-2</v>
      </c>
      <c r="CB390" s="79">
        <v>-2.3731719702482224E-2</v>
      </c>
      <c r="CC390" s="79">
        <v>-2.0113926380872726E-2</v>
      </c>
      <c r="CD390" s="79">
        <v>-1.2770870700478554E-2</v>
      </c>
      <c r="CE390" s="79">
        <v>-8.1374756991863251E-3</v>
      </c>
      <c r="CF390" s="79">
        <v>-1.5278111677616835E-3</v>
      </c>
      <c r="CG390" s="79">
        <v>5.6619876995682716E-3</v>
      </c>
      <c r="CH390" s="79">
        <v>1.1548535898327827E-2</v>
      </c>
      <c r="CI390" s="79">
        <v>2.4631654843688011E-2</v>
      </c>
      <c r="CJ390" s="79">
        <v>4.1233144700527191E-2</v>
      </c>
      <c r="CK390" s="79">
        <v>2.8056882321834564E-2</v>
      </c>
      <c r="CL390" s="79">
        <v>2.0893536508083344E-2</v>
      </c>
      <c r="CM390" s="79">
        <v>2.1988838911056519E-2</v>
      </c>
      <c r="CN390" s="79">
        <v>1.5480552799999714E-2</v>
      </c>
      <c r="CO390" s="79">
        <v>1.2040150351822376E-2</v>
      </c>
      <c r="CP390" s="79">
        <v>1.31218321621418E-2</v>
      </c>
      <c r="CQ390" s="79">
        <v>1.5890927985310555E-2</v>
      </c>
      <c r="CR390" s="79">
        <v>3.1964465975761414E-2</v>
      </c>
      <c r="CS390" s="79">
        <v>4.0145620703697205E-2</v>
      </c>
      <c r="CT390" s="79">
        <v>3.5114254802465439E-2</v>
      </c>
      <c r="CU390" s="79">
        <v>4.7327715903520584E-2</v>
      </c>
      <c r="CV390" s="79">
        <v>4.4103637337684631E-2</v>
      </c>
      <c r="CW390" s="79">
        <v>3.4773718565702438E-2</v>
      </c>
      <c r="CX390" s="79">
        <v>1.4578797854483128E-2</v>
      </c>
      <c r="CY390" s="79">
        <v>-1.9188255537301302E-3</v>
      </c>
      <c r="CZ390" s="79">
        <v>-1.1660723015666008E-2</v>
      </c>
      <c r="DA390" s="79">
        <v>-8.8054155930876732E-3</v>
      </c>
      <c r="DB390" s="79">
        <v>-3.1022184994071722E-3</v>
      </c>
      <c r="DC390" s="79">
        <v>9.8970974795520306E-4</v>
      </c>
      <c r="DD390" s="79">
        <v>7.538854144513607E-3</v>
      </c>
      <c r="DE390" s="79">
        <v>1.4455080963671207E-2</v>
      </c>
      <c r="DF390" s="79">
        <v>2.064603753387928E-2</v>
      </c>
      <c r="DG390" s="79">
        <v>3.5117451101541519E-2</v>
      </c>
      <c r="DH390" s="79">
        <v>5.2386704832315445E-2</v>
      </c>
      <c r="DI390" s="79">
        <v>3.7014301866292953E-2</v>
      </c>
      <c r="DJ390" s="79">
        <v>2.8771912679076195E-2</v>
      </c>
      <c r="DK390" s="79">
        <v>2.9059886932373047E-2</v>
      </c>
      <c r="DL390" s="79">
        <v>2.2528564557433128E-2</v>
      </c>
      <c r="DM390" s="79">
        <v>1.8648192286491394E-2</v>
      </c>
      <c r="DN390" s="79">
        <v>1.9271137192845345E-2</v>
      </c>
      <c r="DO390" s="79">
        <v>2.1601321175694466E-2</v>
      </c>
      <c r="DP390" s="79">
        <v>3.8027971982955933E-2</v>
      </c>
      <c r="DQ390" s="79">
        <v>4.6880874782800674E-2</v>
      </c>
      <c r="DR390" s="79">
        <v>4.3263506144285202E-2</v>
      </c>
      <c r="DS390" s="79">
        <v>5.7613059878349304E-2</v>
      </c>
      <c r="DT390" s="79">
        <v>5.6295745074748993E-2</v>
      </c>
      <c r="DU390" s="79">
        <v>4.9511760473251343E-2</v>
      </c>
      <c r="DV390" s="79">
        <v>2.9855549335479736E-2</v>
      </c>
      <c r="DW390" s="79">
        <v>1.1506684124469757E-2</v>
      </c>
      <c r="DX390" s="79">
        <v>4.1027259430848062E-4</v>
      </c>
      <c r="DY390" s="79">
        <v>7.5222770683467388E-3</v>
      </c>
      <c r="DZ390" s="79">
        <v>1.0857779532670975E-2</v>
      </c>
      <c r="EA390" s="79">
        <v>1.4167916029691696E-2</v>
      </c>
      <c r="EB390" s="79">
        <v>2.0629677921533585E-2</v>
      </c>
      <c r="EC390" s="79">
        <v>2.7150912210345268E-2</v>
      </c>
      <c r="ED390" s="79">
        <v>3.3781379461288452E-2</v>
      </c>
      <c r="EE390" s="79">
        <v>5.0257276743650436E-2</v>
      </c>
      <c r="EF390" s="79">
        <v>6.8490669131278992E-2</v>
      </c>
      <c r="EG390" s="79">
        <v>4.9947388470172882E-2</v>
      </c>
      <c r="EH390" s="79">
        <v>4.0147032588720322E-2</v>
      </c>
      <c r="EI390" s="79">
        <v>3.9269354194402695E-2</v>
      </c>
      <c r="EJ390" s="79">
        <v>3.2704774290323257E-2</v>
      </c>
      <c r="EK390" s="79">
        <v>2.8189154341816902E-2</v>
      </c>
      <c r="EL390" s="79">
        <v>2.814975380897522E-2</v>
      </c>
      <c r="EM390" s="79">
        <v>2.9846221208572388E-2</v>
      </c>
      <c r="EN390" s="79">
        <v>4.6782709658145905E-2</v>
      </c>
      <c r="EO390" s="79">
        <v>5.6605517864227295E-2</v>
      </c>
      <c r="EP390" s="79">
        <v>5.5029731243848801E-2</v>
      </c>
      <c r="EQ390" s="79">
        <v>7.2463467717170715E-2</v>
      </c>
      <c r="ER390" s="79">
        <v>7.3899216949939728E-2</v>
      </c>
      <c r="ES390" s="79">
        <v>7.0791155099868774E-2</v>
      </c>
      <c r="ET390" s="79">
        <v>5.1912754774093628E-2</v>
      </c>
      <c r="EU390" s="79">
        <v>3.0890988186001778E-2</v>
      </c>
      <c r="EV390" s="79">
        <v>1.7838874831795692E-2</v>
      </c>
      <c r="EW390" s="79">
        <v>49.688831329345703</v>
      </c>
      <c r="EX390" s="79">
        <v>49.275619506835938</v>
      </c>
      <c r="EY390" s="79">
        <v>48.993137359619141</v>
      </c>
      <c r="EZ390" s="79">
        <v>48.666439056396484</v>
      </c>
      <c r="FA390" s="79">
        <v>48.511322021484375</v>
      </c>
      <c r="FB390" s="79">
        <v>48.260684967041016</v>
      </c>
      <c r="FC390" s="79">
        <v>48.413543701171875</v>
      </c>
      <c r="FD390" s="79">
        <v>48.836441040039063</v>
      </c>
      <c r="FE390" s="79">
        <v>51.090492248535156</v>
      </c>
      <c r="FF390" s="79">
        <v>53.424674987792969</v>
      </c>
      <c r="FG390" s="79">
        <v>55.227783203125</v>
      </c>
      <c r="FH390" s="79">
        <v>56.812484741210938</v>
      </c>
      <c r="FI390" s="79">
        <v>58.080390930175781</v>
      </c>
      <c r="FJ390" s="79">
        <v>59.019989013671875</v>
      </c>
      <c r="FK390" s="79">
        <v>59.144706726074219</v>
      </c>
      <c r="FL390" s="79">
        <v>58.506130218505859</v>
      </c>
      <c r="FM390" s="79">
        <v>56.982463836669922</v>
      </c>
      <c r="FN390" s="79">
        <v>55.267463684082031</v>
      </c>
      <c r="FO390" s="79">
        <v>54.244220733642578</v>
      </c>
      <c r="FP390" s="79">
        <v>53.377349853515625</v>
      </c>
      <c r="FQ390" s="79">
        <v>52.476951599121094</v>
      </c>
      <c r="FR390" s="79">
        <v>51.668075561523438</v>
      </c>
      <c r="FS390" s="79">
        <v>50.944919586181641</v>
      </c>
      <c r="FT390" s="79">
        <v>50.235069274902344</v>
      </c>
      <c r="FU390" s="79">
        <v>1.5394852496683598E-2</v>
      </c>
      <c r="FV390" s="79">
        <v>1.5158622525632381E-2</v>
      </c>
      <c r="FW390" s="79">
        <v>1.5831409022212029E-2</v>
      </c>
      <c r="FX390" s="79">
        <v>703.75</v>
      </c>
      <c r="FY390" s="79">
        <v>1</v>
      </c>
      <c r="FZ390" s="52"/>
      <c r="GA390" s="34"/>
    </row>
    <row r="391" spans="1:183" x14ac:dyDescent="0.25">
      <c r="A391" t="s">
        <v>186</v>
      </c>
      <c r="B391" t="s">
        <v>236</v>
      </c>
      <c r="C391" t="s">
        <v>194</v>
      </c>
      <c r="D391" t="s">
        <v>202</v>
      </c>
      <c r="E391" t="s">
        <v>243</v>
      </c>
      <c r="F391" t="s">
        <v>179</v>
      </c>
      <c r="G391" t="s">
        <v>1</v>
      </c>
      <c r="H391" s="79">
        <v>832</v>
      </c>
      <c r="I391" s="79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  <c r="AH391" s="79"/>
      <c r="AI391" s="79"/>
      <c r="AJ391" s="79"/>
      <c r="AK391" s="79"/>
      <c r="AL391" s="79"/>
      <c r="AM391" s="79"/>
      <c r="AN391" s="79"/>
      <c r="AO391" s="79"/>
      <c r="AP391" s="79"/>
      <c r="AQ391" s="79"/>
      <c r="AR391" s="79"/>
      <c r="AS391" s="79"/>
      <c r="AT391" s="79"/>
      <c r="AU391" s="79"/>
      <c r="AV391" s="79"/>
      <c r="AW391" s="79"/>
      <c r="AX391" s="79"/>
      <c r="AY391" s="79"/>
      <c r="AZ391" s="79"/>
      <c r="BA391" s="79"/>
      <c r="BB391" s="79"/>
      <c r="BC391" s="79"/>
      <c r="BD391" s="79"/>
      <c r="BE391" s="79"/>
      <c r="BF391" s="79"/>
      <c r="BG391" s="79"/>
      <c r="BH391" s="79"/>
      <c r="BI391" s="79"/>
      <c r="BJ391" s="79"/>
      <c r="BK391" s="79"/>
      <c r="BL391" s="79"/>
      <c r="BM391" s="79"/>
      <c r="BN391" s="79"/>
      <c r="BO391" s="79"/>
      <c r="BP391" s="79"/>
      <c r="BQ391" s="79"/>
      <c r="BR391" s="79"/>
      <c r="BS391" s="79"/>
      <c r="BT391" s="79"/>
      <c r="BU391" s="79"/>
      <c r="BV391" s="79"/>
      <c r="BW391" s="79"/>
      <c r="BX391" s="79"/>
      <c r="BY391" s="79"/>
      <c r="BZ391" s="79"/>
      <c r="CA391" s="79"/>
      <c r="CB391" s="79"/>
      <c r="CC391" s="79"/>
      <c r="CD391" s="79"/>
      <c r="CE391" s="79"/>
      <c r="CF391" s="79"/>
      <c r="CG391" s="79"/>
      <c r="CH391" s="79"/>
      <c r="CI391" s="79"/>
      <c r="CJ391" s="79"/>
      <c r="CK391" s="79"/>
      <c r="CL391" s="79"/>
      <c r="CM391" s="79"/>
      <c r="CN391" s="79"/>
      <c r="CO391" s="79"/>
      <c r="CP391" s="79"/>
      <c r="CQ391" s="79"/>
      <c r="CR391" s="79"/>
      <c r="CS391" s="79"/>
      <c r="CT391" s="79"/>
      <c r="CU391" s="79"/>
      <c r="CV391" s="79"/>
      <c r="CW391" s="79"/>
      <c r="CX391" s="79"/>
      <c r="CY391" s="79"/>
      <c r="CZ391" s="79"/>
      <c r="DA391" s="79"/>
      <c r="DB391" s="79"/>
      <c r="DC391" s="79"/>
      <c r="DD391" s="79"/>
      <c r="DE391" s="79"/>
      <c r="DF391" s="79"/>
      <c r="DG391" s="79"/>
      <c r="DH391" s="79"/>
      <c r="DI391" s="79"/>
      <c r="DJ391" s="79"/>
      <c r="DK391" s="79"/>
      <c r="DL391" s="79"/>
      <c r="DM391" s="79"/>
      <c r="DN391" s="79"/>
      <c r="DO391" s="79"/>
      <c r="DP391" s="79"/>
      <c r="DQ391" s="79"/>
      <c r="DR391" s="79"/>
      <c r="DS391" s="79"/>
      <c r="DT391" s="79"/>
      <c r="DU391" s="79"/>
      <c r="DV391" s="79"/>
      <c r="DW391" s="79"/>
      <c r="DX391" s="79"/>
      <c r="DY391" s="79"/>
      <c r="DZ391" s="79"/>
      <c r="EA391" s="79"/>
      <c r="EB391" s="79"/>
      <c r="EC391" s="79"/>
      <c r="ED391" s="79"/>
      <c r="EE391" s="79"/>
      <c r="EF391" s="79"/>
      <c r="EG391" s="79"/>
      <c r="EH391" s="79"/>
      <c r="EI391" s="79"/>
      <c r="EJ391" s="79"/>
      <c r="EK391" s="79"/>
      <c r="EL391" s="79"/>
      <c r="EM391" s="79"/>
      <c r="EN391" s="79"/>
      <c r="EO391" s="79"/>
      <c r="EP391" s="79"/>
      <c r="EQ391" s="79"/>
      <c r="ER391" s="79"/>
      <c r="ES391" s="79"/>
      <c r="ET391" s="79"/>
      <c r="EU391" s="79"/>
      <c r="EV391" s="79"/>
      <c r="EW391" s="79"/>
      <c r="EX391" s="79"/>
      <c r="EY391" s="79"/>
      <c r="EZ391" s="79"/>
      <c r="FA391" s="79"/>
      <c r="FB391" s="79"/>
      <c r="FC391" s="79"/>
      <c r="FD391" s="79"/>
      <c r="FE391" s="79"/>
      <c r="FF391" s="79"/>
      <c r="FG391" s="79"/>
      <c r="FH391" s="79"/>
      <c r="FI391" s="79"/>
      <c r="FJ391" s="79"/>
      <c r="FK391" s="79"/>
      <c r="FL391" s="79"/>
      <c r="FM391" s="79"/>
      <c r="FN391" s="79"/>
      <c r="FO391" s="79"/>
      <c r="FP391" s="79"/>
      <c r="FQ391" s="79"/>
      <c r="FR391" s="79"/>
      <c r="FS391" s="79"/>
      <c r="FT391" s="79"/>
      <c r="FU391" s="79"/>
      <c r="FV391" s="79"/>
      <c r="FW391" s="79"/>
      <c r="FX391" s="79">
        <v>9.0500001907348633</v>
      </c>
      <c r="FY391" s="79">
        <v>0</v>
      </c>
      <c r="FZ391" s="52"/>
      <c r="GA391" s="34"/>
    </row>
    <row r="392" spans="1:183" x14ac:dyDescent="0.25">
      <c r="A392" t="s">
        <v>186</v>
      </c>
      <c r="B392" t="s">
        <v>236</v>
      </c>
      <c r="C392" t="s">
        <v>194</v>
      </c>
      <c r="D392" t="s">
        <v>202</v>
      </c>
      <c r="E392" t="s">
        <v>243</v>
      </c>
      <c r="F392" t="s">
        <v>180</v>
      </c>
      <c r="G392" t="s">
        <v>1</v>
      </c>
      <c r="H392" s="79">
        <v>443</v>
      </c>
      <c r="I392" s="79"/>
      <c r="J392" s="79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  <c r="AH392" s="79"/>
      <c r="AI392" s="79"/>
      <c r="AJ392" s="79"/>
      <c r="AK392" s="79"/>
      <c r="AL392" s="79"/>
      <c r="AM392" s="79"/>
      <c r="AN392" s="79"/>
      <c r="AO392" s="79"/>
      <c r="AP392" s="79"/>
      <c r="AQ392" s="79"/>
      <c r="AR392" s="79"/>
      <c r="AS392" s="79"/>
      <c r="AT392" s="79"/>
      <c r="AU392" s="79"/>
      <c r="AV392" s="79"/>
      <c r="AW392" s="79"/>
      <c r="AX392" s="79"/>
      <c r="AY392" s="79"/>
      <c r="AZ392" s="79"/>
      <c r="BA392" s="79"/>
      <c r="BB392" s="79"/>
      <c r="BC392" s="79"/>
      <c r="BD392" s="79"/>
      <c r="BE392" s="79"/>
      <c r="BF392" s="79"/>
      <c r="BG392" s="79"/>
      <c r="BH392" s="79"/>
      <c r="BI392" s="79"/>
      <c r="BJ392" s="79"/>
      <c r="BK392" s="79"/>
      <c r="BL392" s="79"/>
      <c r="BM392" s="79"/>
      <c r="BN392" s="79"/>
      <c r="BO392" s="79"/>
      <c r="BP392" s="79"/>
      <c r="BQ392" s="79"/>
      <c r="BR392" s="79"/>
      <c r="BS392" s="79"/>
      <c r="BT392" s="79"/>
      <c r="BU392" s="79"/>
      <c r="BV392" s="79"/>
      <c r="BW392" s="79"/>
      <c r="BX392" s="79"/>
      <c r="BY392" s="79"/>
      <c r="BZ392" s="79"/>
      <c r="CA392" s="79"/>
      <c r="CB392" s="79"/>
      <c r="CC392" s="79"/>
      <c r="CD392" s="79"/>
      <c r="CE392" s="79"/>
      <c r="CF392" s="79"/>
      <c r="CG392" s="79"/>
      <c r="CH392" s="79"/>
      <c r="CI392" s="79"/>
      <c r="CJ392" s="79"/>
      <c r="CK392" s="79"/>
      <c r="CL392" s="79"/>
      <c r="CM392" s="79"/>
      <c r="CN392" s="79"/>
      <c r="CO392" s="79"/>
      <c r="CP392" s="79"/>
      <c r="CQ392" s="79"/>
      <c r="CR392" s="79"/>
      <c r="CS392" s="79"/>
      <c r="CT392" s="79"/>
      <c r="CU392" s="79"/>
      <c r="CV392" s="79"/>
      <c r="CW392" s="79"/>
      <c r="CX392" s="79"/>
      <c r="CY392" s="79"/>
      <c r="CZ392" s="79"/>
      <c r="DA392" s="79"/>
      <c r="DB392" s="79"/>
      <c r="DC392" s="79"/>
      <c r="DD392" s="79"/>
      <c r="DE392" s="79"/>
      <c r="DF392" s="79"/>
      <c r="DG392" s="79"/>
      <c r="DH392" s="79"/>
      <c r="DI392" s="79"/>
      <c r="DJ392" s="79"/>
      <c r="DK392" s="79"/>
      <c r="DL392" s="79"/>
      <c r="DM392" s="79"/>
      <c r="DN392" s="79"/>
      <c r="DO392" s="79"/>
      <c r="DP392" s="79"/>
      <c r="DQ392" s="79"/>
      <c r="DR392" s="79"/>
      <c r="DS392" s="79"/>
      <c r="DT392" s="79"/>
      <c r="DU392" s="79"/>
      <c r="DV392" s="79"/>
      <c r="DW392" s="79"/>
      <c r="DX392" s="79"/>
      <c r="DY392" s="79"/>
      <c r="DZ392" s="79"/>
      <c r="EA392" s="79"/>
      <c r="EB392" s="79"/>
      <c r="EC392" s="79"/>
      <c r="ED392" s="79"/>
      <c r="EE392" s="79"/>
      <c r="EF392" s="79"/>
      <c r="EG392" s="79"/>
      <c r="EH392" s="79"/>
      <c r="EI392" s="79"/>
      <c r="EJ392" s="79"/>
      <c r="EK392" s="79"/>
      <c r="EL392" s="79"/>
      <c r="EM392" s="79"/>
      <c r="EN392" s="79"/>
      <c r="EO392" s="79"/>
      <c r="EP392" s="79"/>
      <c r="EQ392" s="79"/>
      <c r="ER392" s="79"/>
      <c r="ES392" s="79"/>
      <c r="ET392" s="79"/>
      <c r="EU392" s="79"/>
      <c r="EV392" s="79"/>
      <c r="EW392" s="79"/>
      <c r="EX392" s="79"/>
      <c r="EY392" s="79"/>
      <c r="EZ392" s="79"/>
      <c r="FA392" s="79"/>
      <c r="FB392" s="79"/>
      <c r="FC392" s="79"/>
      <c r="FD392" s="79"/>
      <c r="FE392" s="79"/>
      <c r="FF392" s="79"/>
      <c r="FG392" s="79"/>
      <c r="FH392" s="79"/>
      <c r="FI392" s="79"/>
      <c r="FJ392" s="79"/>
      <c r="FK392" s="79"/>
      <c r="FL392" s="79"/>
      <c r="FM392" s="79"/>
      <c r="FN392" s="79"/>
      <c r="FO392" s="79"/>
      <c r="FP392" s="79"/>
      <c r="FQ392" s="79"/>
      <c r="FR392" s="79"/>
      <c r="FS392" s="79"/>
      <c r="FT392" s="79"/>
      <c r="FU392" s="79"/>
      <c r="FV392" s="79"/>
      <c r="FW392" s="79"/>
      <c r="FX392" s="79">
        <v>24.75</v>
      </c>
      <c r="FY392" s="79">
        <v>0</v>
      </c>
      <c r="FZ392" s="52"/>
      <c r="GA392" s="34"/>
    </row>
    <row r="393" spans="1:183" x14ac:dyDescent="0.25">
      <c r="A393" t="s">
        <v>186</v>
      </c>
      <c r="B393" t="s">
        <v>236</v>
      </c>
      <c r="C393" t="s">
        <v>194</v>
      </c>
      <c r="D393" t="s">
        <v>202</v>
      </c>
      <c r="E393" t="s">
        <v>243</v>
      </c>
      <c r="F393" t="s">
        <v>181</v>
      </c>
      <c r="G393" t="s">
        <v>1</v>
      </c>
      <c r="H393" s="79">
        <v>186</v>
      </c>
      <c r="I393" s="79"/>
      <c r="J393" s="79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79"/>
      <c r="BC393" s="79"/>
      <c r="BD393" s="79"/>
      <c r="BE393" s="79"/>
      <c r="BF393" s="79"/>
      <c r="BG393" s="79"/>
      <c r="BH393" s="79"/>
      <c r="BI393" s="79"/>
      <c r="BJ393" s="79"/>
      <c r="BK393" s="79"/>
      <c r="BL393" s="79"/>
      <c r="BM393" s="79"/>
      <c r="BN393" s="79"/>
      <c r="BO393" s="79"/>
      <c r="BP393" s="79"/>
      <c r="BQ393" s="79"/>
      <c r="BR393" s="79"/>
      <c r="BS393" s="79"/>
      <c r="BT393" s="79"/>
      <c r="BU393" s="79"/>
      <c r="BV393" s="79"/>
      <c r="BW393" s="79"/>
      <c r="BX393" s="79"/>
      <c r="BY393" s="79"/>
      <c r="BZ393" s="79"/>
      <c r="CA393" s="79"/>
      <c r="CB393" s="79"/>
      <c r="CC393" s="79"/>
      <c r="CD393" s="79"/>
      <c r="CE393" s="79"/>
      <c r="CF393" s="79"/>
      <c r="CG393" s="79"/>
      <c r="CH393" s="79"/>
      <c r="CI393" s="79"/>
      <c r="CJ393" s="79"/>
      <c r="CK393" s="79"/>
      <c r="CL393" s="79"/>
      <c r="CM393" s="79"/>
      <c r="CN393" s="79"/>
      <c r="CO393" s="79"/>
      <c r="CP393" s="79"/>
      <c r="CQ393" s="79"/>
      <c r="CR393" s="79"/>
      <c r="CS393" s="79"/>
      <c r="CT393" s="79"/>
      <c r="CU393" s="79"/>
      <c r="CV393" s="79"/>
      <c r="CW393" s="79"/>
      <c r="CX393" s="79"/>
      <c r="CY393" s="79"/>
      <c r="CZ393" s="79"/>
      <c r="DA393" s="79"/>
      <c r="DB393" s="79"/>
      <c r="DC393" s="79"/>
      <c r="DD393" s="79"/>
      <c r="DE393" s="79"/>
      <c r="DF393" s="79"/>
      <c r="DG393" s="79"/>
      <c r="DH393" s="79"/>
      <c r="DI393" s="79"/>
      <c r="DJ393" s="79"/>
      <c r="DK393" s="79"/>
      <c r="DL393" s="79"/>
      <c r="DM393" s="79"/>
      <c r="DN393" s="79"/>
      <c r="DO393" s="79"/>
      <c r="DP393" s="79"/>
      <c r="DQ393" s="79"/>
      <c r="DR393" s="79"/>
      <c r="DS393" s="79"/>
      <c r="DT393" s="79"/>
      <c r="DU393" s="79"/>
      <c r="DV393" s="79"/>
      <c r="DW393" s="79"/>
      <c r="DX393" s="79"/>
      <c r="DY393" s="79"/>
      <c r="DZ393" s="79"/>
      <c r="EA393" s="79"/>
      <c r="EB393" s="79"/>
      <c r="EC393" s="79"/>
      <c r="ED393" s="79"/>
      <c r="EE393" s="79"/>
      <c r="EF393" s="79"/>
      <c r="EG393" s="79"/>
      <c r="EH393" s="79"/>
      <c r="EI393" s="79"/>
      <c r="EJ393" s="79"/>
      <c r="EK393" s="79"/>
      <c r="EL393" s="79"/>
      <c r="EM393" s="79"/>
      <c r="EN393" s="79"/>
      <c r="EO393" s="79"/>
      <c r="EP393" s="79"/>
      <c r="EQ393" s="79"/>
      <c r="ER393" s="79"/>
      <c r="ES393" s="79"/>
      <c r="ET393" s="79"/>
      <c r="EU393" s="79"/>
      <c r="EV393" s="79"/>
      <c r="EW393" s="79"/>
      <c r="EX393" s="79"/>
      <c r="EY393" s="79"/>
      <c r="EZ393" s="79"/>
      <c r="FA393" s="79"/>
      <c r="FB393" s="79"/>
      <c r="FC393" s="79"/>
      <c r="FD393" s="79"/>
      <c r="FE393" s="79"/>
      <c r="FF393" s="79"/>
      <c r="FG393" s="79"/>
      <c r="FH393" s="79"/>
      <c r="FI393" s="79"/>
      <c r="FJ393" s="79"/>
      <c r="FK393" s="79"/>
      <c r="FL393" s="79"/>
      <c r="FM393" s="79"/>
      <c r="FN393" s="79"/>
      <c r="FO393" s="79"/>
      <c r="FP393" s="79"/>
      <c r="FQ393" s="79"/>
      <c r="FR393" s="79"/>
      <c r="FS393" s="79"/>
      <c r="FT393" s="79"/>
      <c r="FU393" s="79"/>
      <c r="FV393" s="79"/>
      <c r="FW393" s="79"/>
      <c r="FX393" s="79">
        <v>2</v>
      </c>
      <c r="FY393" s="79">
        <v>0</v>
      </c>
      <c r="FZ393" s="52"/>
      <c r="GA393" s="34"/>
    </row>
    <row r="394" spans="1:183" x14ac:dyDescent="0.25">
      <c r="A394" t="s">
        <v>186</v>
      </c>
      <c r="B394" t="s">
        <v>236</v>
      </c>
      <c r="C394" t="s">
        <v>194</v>
      </c>
      <c r="D394" t="s">
        <v>202</v>
      </c>
      <c r="E394" t="s">
        <v>243</v>
      </c>
      <c r="F394" t="s">
        <v>182</v>
      </c>
      <c r="G394" t="s">
        <v>1</v>
      </c>
      <c r="H394" s="79">
        <v>2017</v>
      </c>
      <c r="I394" s="79"/>
      <c r="J394" s="79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  <c r="AH394" s="79"/>
      <c r="AI394" s="79"/>
      <c r="AJ394" s="79"/>
      <c r="AK394" s="79"/>
      <c r="AL394" s="79"/>
      <c r="AM394" s="79"/>
      <c r="AN394" s="79"/>
      <c r="AO394" s="79"/>
      <c r="AP394" s="79"/>
      <c r="AQ394" s="79"/>
      <c r="AR394" s="79"/>
      <c r="AS394" s="79"/>
      <c r="AT394" s="79"/>
      <c r="AU394" s="79"/>
      <c r="AV394" s="79"/>
      <c r="AW394" s="79"/>
      <c r="AX394" s="79"/>
      <c r="AY394" s="79"/>
      <c r="AZ394" s="79"/>
      <c r="BA394" s="79"/>
      <c r="BB394" s="79"/>
      <c r="BC394" s="79"/>
      <c r="BD394" s="79"/>
      <c r="BE394" s="79"/>
      <c r="BF394" s="79"/>
      <c r="BG394" s="79"/>
      <c r="BH394" s="79"/>
      <c r="BI394" s="79"/>
      <c r="BJ394" s="79"/>
      <c r="BK394" s="79"/>
      <c r="BL394" s="79"/>
      <c r="BM394" s="79"/>
      <c r="BN394" s="79"/>
      <c r="BO394" s="79"/>
      <c r="BP394" s="79"/>
      <c r="BQ394" s="79"/>
      <c r="BR394" s="79"/>
      <c r="BS394" s="79"/>
      <c r="BT394" s="79"/>
      <c r="BU394" s="79"/>
      <c r="BV394" s="79"/>
      <c r="BW394" s="79"/>
      <c r="BX394" s="79"/>
      <c r="BY394" s="79"/>
      <c r="BZ394" s="79"/>
      <c r="CA394" s="79"/>
      <c r="CB394" s="79"/>
      <c r="CC394" s="79"/>
      <c r="CD394" s="79"/>
      <c r="CE394" s="79"/>
      <c r="CF394" s="79"/>
      <c r="CG394" s="79"/>
      <c r="CH394" s="79"/>
      <c r="CI394" s="79"/>
      <c r="CJ394" s="79"/>
      <c r="CK394" s="79"/>
      <c r="CL394" s="79"/>
      <c r="CM394" s="79"/>
      <c r="CN394" s="79"/>
      <c r="CO394" s="79"/>
      <c r="CP394" s="79"/>
      <c r="CQ394" s="79"/>
      <c r="CR394" s="79"/>
      <c r="CS394" s="79"/>
      <c r="CT394" s="79"/>
      <c r="CU394" s="79"/>
      <c r="CV394" s="79"/>
      <c r="CW394" s="79"/>
      <c r="CX394" s="79"/>
      <c r="CY394" s="79"/>
      <c r="CZ394" s="79"/>
      <c r="DA394" s="79"/>
      <c r="DB394" s="79"/>
      <c r="DC394" s="79"/>
      <c r="DD394" s="79"/>
      <c r="DE394" s="79"/>
      <c r="DF394" s="79"/>
      <c r="DG394" s="79"/>
      <c r="DH394" s="79"/>
      <c r="DI394" s="79"/>
      <c r="DJ394" s="79"/>
      <c r="DK394" s="79"/>
      <c r="DL394" s="79"/>
      <c r="DM394" s="79"/>
      <c r="DN394" s="79"/>
      <c r="DO394" s="79"/>
      <c r="DP394" s="79"/>
      <c r="DQ394" s="79"/>
      <c r="DR394" s="79"/>
      <c r="DS394" s="79"/>
      <c r="DT394" s="79"/>
      <c r="DU394" s="79"/>
      <c r="DV394" s="79"/>
      <c r="DW394" s="79"/>
      <c r="DX394" s="79"/>
      <c r="DY394" s="79"/>
      <c r="DZ394" s="79"/>
      <c r="EA394" s="79"/>
      <c r="EB394" s="79"/>
      <c r="EC394" s="79"/>
      <c r="ED394" s="79"/>
      <c r="EE394" s="79"/>
      <c r="EF394" s="79"/>
      <c r="EG394" s="79"/>
      <c r="EH394" s="79"/>
      <c r="EI394" s="79"/>
      <c r="EJ394" s="79"/>
      <c r="EK394" s="79"/>
      <c r="EL394" s="79"/>
      <c r="EM394" s="79"/>
      <c r="EN394" s="79"/>
      <c r="EO394" s="79"/>
      <c r="EP394" s="79"/>
      <c r="EQ394" s="79"/>
      <c r="ER394" s="79"/>
      <c r="ES394" s="79"/>
      <c r="ET394" s="79"/>
      <c r="EU394" s="79"/>
      <c r="EV394" s="79"/>
      <c r="EW394" s="79"/>
      <c r="EX394" s="79"/>
      <c r="EY394" s="79"/>
      <c r="EZ394" s="79"/>
      <c r="FA394" s="79"/>
      <c r="FB394" s="79"/>
      <c r="FC394" s="79"/>
      <c r="FD394" s="79"/>
      <c r="FE394" s="79"/>
      <c r="FF394" s="79"/>
      <c r="FG394" s="79"/>
      <c r="FH394" s="79"/>
      <c r="FI394" s="79"/>
      <c r="FJ394" s="79"/>
      <c r="FK394" s="79"/>
      <c r="FL394" s="79"/>
      <c r="FM394" s="79"/>
      <c r="FN394" s="79"/>
      <c r="FO394" s="79"/>
      <c r="FP394" s="79"/>
      <c r="FQ394" s="79"/>
      <c r="FR394" s="79"/>
      <c r="FS394" s="79"/>
      <c r="FT394" s="79"/>
      <c r="FU394" s="79"/>
      <c r="FV394" s="79"/>
      <c r="FW394" s="79"/>
      <c r="FX394" s="79">
        <v>62.349998474121094</v>
      </c>
      <c r="FY394" s="79">
        <v>0</v>
      </c>
      <c r="FZ394" s="52"/>
      <c r="GA394" s="34"/>
    </row>
    <row r="395" spans="1:183" x14ac:dyDescent="0.25">
      <c r="A395" t="s">
        <v>186</v>
      </c>
      <c r="B395" t="s">
        <v>236</v>
      </c>
      <c r="C395" t="s">
        <v>194</v>
      </c>
      <c r="D395" t="s">
        <v>202</v>
      </c>
      <c r="E395" t="s">
        <v>243</v>
      </c>
      <c r="F395" t="s">
        <v>183</v>
      </c>
      <c r="G395" t="s">
        <v>1</v>
      </c>
      <c r="H395" s="79">
        <v>1881</v>
      </c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  <c r="AH395" s="79"/>
      <c r="AI395" s="79"/>
      <c r="AJ395" s="79"/>
      <c r="AK395" s="79"/>
      <c r="AL395" s="79"/>
      <c r="AM395" s="79"/>
      <c r="AN395" s="79"/>
      <c r="AO395" s="79"/>
      <c r="AP395" s="79"/>
      <c r="AQ395" s="79"/>
      <c r="AR395" s="79"/>
      <c r="AS395" s="79"/>
      <c r="AT395" s="79"/>
      <c r="AU395" s="79"/>
      <c r="AV395" s="79"/>
      <c r="AW395" s="79"/>
      <c r="AX395" s="79"/>
      <c r="AY395" s="79"/>
      <c r="AZ395" s="79"/>
      <c r="BA395" s="79"/>
      <c r="BB395" s="79"/>
      <c r="BC395" s="79"/>
      <c r="BD395" s="79"/>
      <c r="BE395" s="79"/>
      <c r="BF395" s="79"/>
      <c r="BG395" s="79"/>
      <c r="BH395" s="79"/>
      <c r="BI395" s="79"/>
      <c r="BJ395" s="79"/>
      <c r="BK395" s="79"/>
      <c r="BL395" s="79"/>
      <c r="BM395" s="79"/>
      <c r="BN395" s="79"/>
      <c r="BO395" s="79"/>
      <c r="BP395" s="79"/>
      <c r="BQ395" s="79"/>
      <c r="BR395" s="79"/>
      <c r="BS395" s="79"/>
      <c r="BT395" s="79"/>
      <c r="BU395" s="79"/>
      <c r="BV395" s="79"/>
      <c r="BW395" s="79"/>
      <c r="BX395" s="79"/>
      <c r="BY395" s="79"/>
      <c r="BZ395" s="79"/>
      <c r="CA395" s="79"/>
      <c r="CB395" s="79"/>
      <c r="CC395" s="79"/>
      <c r="CD395" s="79"/>
      <c r="CE395" s="79"/>
      <c r="CF395" s="79"/>
      <c r="CG395" s="79"/>
      <c r="CH395" s="79"/>
      <c r="CI395" s="79"/>
      <c r="CJ395" s="79"/>
      <c r="CK395" s="79"/>
      <c r="CL395" s="79"/>
      <c r="CM395" s="79"/>
      <c r="CN395" s="79"/>
      <c r="CO395" s="79"/>
      <c r="CP395" s="79"/>
      <c r="CQ395" s="79"/>
      <c r="CR395" s="79"/>
      <c r="CS395" s="79"/>
      <c r="CT395" s="79"/>
      <c r="CU395" s="79"/>
      <c r="CV395" s="79"/>
      <c r="CW395" s="79"/>
      <c r="CX395" s="79"/>
      <c r="CY395" s="79"/>
      <c r="CZ395" s="79"/>
      <c r="DA395" s="79"/>
      <c r="DB395" s="79"/>
      <c r="DC395" s="79"/>
      <c r="DD395" s="79"/>
      <c r="DE395" s="79"/>
      <c r="DF395" s="79"/>
      <c r="DG395" s="79"/>
      <c r="DH395" s="79"/>
      <c r="DI395" s="79"/>
      <c r="DJ395" s="79"/>
      <c r="DK395" s="79"/>
      <c r="DL395" s="79"/>
      <c r="DM395" s="79"/>
      <c r="DN395" s="79"/>
      <c r="DO395" s="79"/>
      <c r="DP395" s="79"/>
      <c r="DQ395" s="79"/>
      <c r="DR395" s="79"/>
      <c r="DS395" s="79"/>
      <c r="DT395" s="79"/>
      <c r="DU395" s="79"/>
      <c r="DV395" s="79"/>
      <c r="DW395" s="79"/>
      <c r="DX395" s="79"/>
      <c r="DY395" s="79"/>
      <c r="DZ395" s="79"/>
      <c r="EA395" s="79"/>
      <c r="EB395" s="79"/>
      <c r="EC395" s="79"/>
      <c r="ED395" s="79"/>
      <c r="EE395" s="79"/>
      <c r="EF395" s="79"/>
      <c r="EG395" s="79"/>
      <c r="EH395" s="79"/>
      <c r="EI395" s="79"/>
      <c r="EJ395" s="79"/>
      <c r="EK395" s="79"/>
      <c r="EL395" s="79"/>
      <c r="EM395" s="79"/>
      <c r="EN395" s="79"/>
      <c r="EO395" s="79"/>
      <c r="EP395" s="79"/>
      <c r="EQ395" s="79"/>
      <c r="ER395" s="79"/>
      <c r="ES395" s="79"/>
      <c r="ET395" s="79"/>
      <c r="EU395" s="79"/>
      <c r="EV395" s="79"/>
      <c r="EW395" s="79"/>
      <c r="EX395" s="79"/>
      <c r="EY395" s="79"/>
      <c r="EZ395" s="79"/>
      <c r="FA395" s="79"/>
      <c r="FB395" s="79"/>
      <c r="FC395" s="79"/>
      <c r="FD395" s="79"/>
      <c r="FE395" s="79"/>
      <c r="FF395" s="79"/>
      <c r="FG395" s="79"/>
      <c r="FH395" s="79"/>
      <c r="FI395" s="79"/>
      <c r="FJ395" s="79"/>
      <c r="FK395" s="79"/>
      <c r="FL395" s="79"/>
      <c r="FM395" s="79"/>
      <c r="FN395" s="79"/>
      <c r="FO395" s="79"/>
      <c r="FP395" s="79"/>
      <c r="FQ395" s="79"/>
      <c r="FR395" s="79"/>
      <c r="FS395" s="79"/>
      <c r="FT395" s="79"/>
      <c r="FU395" s="79"/>
      <c r="FV395" s="79"/>
      <c r="FW395" s="79"/>
      <c r="FX395" s="79">
        <v>44.75</v>
      </c>
      <c r="FY395" s="79">
        <v>0</v>
      </c>
      <c r="FZ395" s="52"/>
      <c r="GA395" s="34"/>
    </row>
    <row r="396" spans="1:183" x14ac:dyDescent="0.25">
      <c r="A396" t="s">
        <v>186</v>
      </c>
      <c r="B396" t="s">
        <v>236</v>
      </c>
      <c r="C396" t="s">
        <v>194</v>
      </c>
      <c r="D396" t="s">
        <v>202</v>
      </c>
      <c r="E396" t="s">
        <v>243</v>
      </c>
      <c r="F396" t="s">
        <v>184</v>
      </c>
      <c r="G396" t="s">
        <v>1</v>
      </c>
      <c r="H396" s="79">
        <v>1074</v>
      </c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  <c r="AH396" s="79"/>
      <c r="AI396" s="79"/>
      <c r="AJ396" s="79"/>
      <c r="AK396" s="79"/>
      <c r="AL396" s="79"/>
      <c r="AM396" s="79"/>
      <c r="AN396" s="79"/>
      <c r="AO396" s="79"/>
      <c r="AP396" s="79"/>
      <c r="AQ396" s="79"/>
      <c r="AR396" s="79"/>
      <c r="AS396" s="79"/>
      <c r="AT396" s="79"/>
      <c r="AU396" s="79"/>
      <c r="AV396" s="79"/>
      <c r="AW396" s="79"/>
      <c r="AX396" s="79"/>
      <c r="AY396" s="79"/>
      <c r="AZ396" s="79"/>
      <c r="BA396" s="79"/>
      <c r="BB396" s="79"/>
      <c r="BC396" s="79"/>
      <c r="BD396" s="79"/>
      <c r="BE396" s="79"/>
      <c r="BF396" s="79"/>
      <c r="BG396" s="79"/>
      <c r="BH396" s="79"/>
      <c r="BI396" s="79"/>
      <c r="BJ396" s="79"/>
      <c r="BK396" s="79"/>
      <c r="BL396" s="79"/>
      <c r="BM396" s="79"/>
      <c r="BN396" s="79"/>
      <c r="BO396" s="79"/>
      <c r="BP396" s="79"/>
      <c r="BQ396" s="79"/>
      <c r="BR396" s="79"/>
      <c r="BS396" s="79"/>
      <c r="BT396" s="79"/>
      <c r="BU396" s="79"/>
      <c r="BV396" s="79"/>
      <c r="BW396" s="79"/>
      <c r="BX396" s="79"/>
      <c r="BY396" s="79"/>
      <c r="BZ396" s="79"/>
      <c r="CA396" s="79"/>
      <c r="CB396" s="79"/>
      <c r="CC396" s="79"/>
      <c r="CD396" s="79"/>
      <c r="CE396" s="79"/>
      <c r="CF396" s="79"/>
      <c r="CG396" s="79"/>
      <c r="CH396" s="79"/>
      <c r="CI396" s="79"/>
      <c r="CJ396" s="79"/>
      <c r="CK396" s="79"/>
      <c r="CL396" s="79"/>
      <c r="CM396" s="79"/>
      <c r="CN396" s="79"/>
      <c r="CO396" s="79"/>
      <c r="CP396" s="79"/>
      <c r="CQ396" s="79"/>
      <c r="CR396" s="79"/>
      <c r="CS396" s="79"/>
      <c r="CT396" s="79"/>
      <c r="CU396" s="79"/>
      <c r="CV396" s="79"/>
      <c r="CW396" s="79"/>
      <c r="CX396" s="79"/>
      <c r="CY396" s="79"/>
      <c r="CZ396" s="79"/>
      <c r="DA396" s="79"/>
      <c r="DB396" s="79"/>
      <c r="DC396" s="79"/>
      <c r="DD396" s="79"/>
      <c r="DE396" s="79"/>
      <c r="DF396" s="79"/>
      <c r="DG396" s="79"/>
      <c r="DH396" s="79"/>
      <c r="DI396" s="79"/>
      <c r="DJ396" s="79"/>
      <c r="DK396" s="79"/>
      <c r="DL396" s="79"/>
      <c r="DM396" s="79"/>
      <c r="DN396" s="79"/>
      <c r="DO396" s="79"/>
      <c r="DP396" s="79"/>
      <c r="DQ396" s="79"/>
      <c r="DR396" s="79"/>
      <c r="DS396" s="79"/>
      <c r="DT396" s="79"/>
      <c r="DU396" s="79"/>
      <c r="DV396" s="79"/>
      <c r="DW396" s="79"/>
      <c r="DX396" s="79"/>
      <c r="DY396" s="79"/>
      <c r="DZ396" s="79"/>
      <c r="EA396" s="79"/>
      <c r="EB396" s="79"/>
      <c r="EC396" s="79"/>
      <c r="ED396" s="79"/>
      <c r="EE396" s="79"/>
      <c r="EF396" s="79"/>
      <c r="EG396" s="79"/>
      <c r="EH396" s="79"/>
      <c r="EI396" s="79"/>
      <c r="EJ396" s="79"/>
      <c r="EK396" s="79"/>
      <c r="EL396" s="79"/>
      <c r="EM396" s="79"/>
      <c r="EN396" s="79"/>
      <c r="EO396" s="79"/>
      <c r="EP396" s="79"/>
      <c r="EQ396" s="79"/>
      <c r="ER396" s="79"/>
      <c r="ES396" s="79"/>
      <c r="ET396" s="79"/>
      <c r="EU396" s="79"/>
      <c r="EV396" s="79"/>
      <c r="EW396" s="79"/>
      <c r="EX396" s="79"/>
      <c r="EY396" s="79"/>
      <c r="EZ396" s="79"/>
      <c r="FA396" s="79"/>
      <c r="FB396" s="79"/>
      <c r="FC396" s="79"/>
      <c r="FD396" s="79"/>
      <c r="FE396" s="79"/>
      <c r="FF396" s="79"/>
      <c r="FG396" s="79"/>
      <c r="FH396" s="79"/>
      <c r="FI396" s="79"/>
      <c r="FJ396" s="79"/>
      <c r="FK396" s="79"/>
      <c r="FL396" s="79"/>
      <c r="FM396" s="79"/>
      <c r="FN396" s="79"/>
      <c r="FO396" s="79"/>
      <c r="FP396" s="79"/>
      <c r="FQ396" s="79"/>
      <c r="FR396" s="79"/>
      <c r="FS396" s="79"/>
      <c r="FT396" s="79"/>
      <c r="FU396" s="79"/>
      <c r="FV396" s="79"/>
      <c r="FW396" s="79"/>
      <c r="FX396" s="79">
        <v>31.299999237060547</v>
      </c>
      <c r="FY396" s="79">
        <v>0</v>
      </c>
      <c r="FZ396" s="52"/>
      <c r="GA396" s="34"/>
    </row>
    <row r="397" spans="1:183" x14ac:dyDescent="0.25">
      <c r="A397" t="s">
        <v>186</v>
      </c>
      <c r="B397" t="s">
        <v>236</v>
      </c>
      <c r="C397" t="s">
        <v>194</v>
      </c>
      <c r="D397" t="s">
        <v>202</v>
      </c>
      <c r="E397" t="s">
        <v>243</v>
      </c>
      <c r="F397" t="s">
        <v>185</v>
      </c>
      <c r="G397" t="s">
        <v>1</v>
      </c>
      <c r="H397" s="79">
        <v>475</v>
      </c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  <c r="AH397" s="79"/>
      <c r="AI397" s="79"/>
      <c r="AJ397" s="79"/>
      <c r="AK397" s="79"/>
      <c r="AL397" s="79"/>
      <c r="AM397" s="79"/>
      <c r="AN397" s="79"/>
      <c r="AO397" s="79"/>
      <c r="AP397" s="79"/>
      <c r="AQ397" s="79"/>
      <c r="AR397" s="79"/>
      <c r="AS397" s="79"/>
      <c r="AT397" s="79"/>
      <c r="AU397" s="79"/>
      <c r="AV397" s="79"/>
      <c r="AW397" s="79"/>
      <c r="AX397" s="79"/>
      <c r="AY397" s="79"/>
      <c r="AZ397" s="79"/>
      <c r="BA397" s="79"/>
      <c r="BB397" s="79"/>
      <c r="BC397" s="79"/>
      <c r="BD397" s="79"/>
      <c r="BE397" s="79"/>
      <c r="BF397" s="79"/>
      <c r="BG397" s="79"/>
      <c r="BH397" s="79"/>
      <c r="BI397" s="79"/>
      <c r="BJ397" s="79"/>
      <c r="BK397" s="79"/>
      <c r="BL397" s="79"/>
      <c r="BM397" s="79"/>
      <c r="BN397" s="79"/>
      <c r="BO397" s="79"/>
      <c r="BP397" s="79"/>
      <c r="BQ397" s="79"/>
      <c r="BR397" s="79"/>
      <c r="BS397" s="79"/>
      <c r="BT397" s="79"/>
      <c r="BU397" s="79"/>
      <c r="BV397" s="79"/>
      <c r="BW397" s="79"/>
      <c r="BX397" s="79"/>
      <c r="BY397" s="79"/>
      <c r="BZ397" s="79"/>
      <c r="CA397" s="79"/>
      <c r="CB397" s="79"/>
      <c r="CC397" s="79"/>
      <c r="CD397" s="79"/>
      <c r="CE397" s="79"/>
      <c r="CF397" s="79"/>
      <c r="CG397" s="79"/>
      <c r="CH397" s="79"/>
      <c r="CI397" s="79"/>
      <c r="CJ397" s="79"/>
      <c r="CK397" s="79"/>
      <c r="CL397" s="79"/>
      <c r="CM397" s="79"/>
      <c r="CN397" s="79"/>
      <c r="CO397" s="79"/>
      <c r="CP397" s="79"/>
      <c r="CQ397" s="79"/>
      <c r="CR397" s="79"/>
      <c r="CS397" s="79"/>
      <c r="CT397" s="79"/>
      <c r="CU397" s="79"/>
      <c r="CV397" s="79"/>
      <c r="CW397" s="79"/>
      <c r="CX397" s="79"/>
      <c r="CY397" s="79"/>
      <c r="CZ397" s="79"/>
      <c r="DA397" s="79"/>
      <c r="DB397" s="79"/>
      <c r="DC397" s="79"/>
      <c r="DD397" s="79"/>
      <c r="DE397" s="79"/>
      <c r="DF397" s="79"/>
      <c r="DG397" s="79"/>
      <c r="DH397" s="79"/>
      <c r="DI397" s="79"/>
      <c r="DJ397" s="79"/>
      <c r="DK397" s="79"/>
      <c r="DL397" s="79"/>
      <c r="DM397" s="79"/>
      <c r="DN397" s="79"/>
      <c r="DO397" s="79"/>
      <c r="DP397" s="79"/>
      <c r="DQ397" s="79"/>
      <c r="DR397" s="79"/>
      <c r="DS397" s="79"/>
      <c r="DT397" s="79"/>
      <c r="DU397" s="79"/>
      <c r="DV397" s="79"/>
      <c r="DW397" s="79"/>
      <c r="DX397" s="79"/>
      <c r="DY397" s="79"/>
      <c r="DZ397" s="79"/>
      <c r="EA397" s="79"/>
      <c r="EB397" s="79"/>
      <c r="EC397" s="79"/>
      <c r="ED397" s="79"/>
      <c r="EE397" s="79"/>
      <c r="EF397" s="79"/>
      <c r="EG397" s="79"/>
      <c r="EH397" s="79"/>
      <c r="EI397" s="79"/>
      <c r="EJ397" s="79"/>
      <c r="EK397" s="79"/>
      <c r="EL397" s="79"/>
      <c r="EM397" s="79"/>
      <c r="EN397" s="79"/>
      <c r="EO397" s="79"/>
      <c r="EP397" s="79"/>
      <c r="EQ397" s="79"/>
      <c r="ER397" s="79"/>
      <c r="ES397" s="79"/>
      <c r="ET397" s="79"/>
      <c r="EU397" s="79"/>
      <c r="EV397" s="79"/>
      <c r="EW397" s="79"/>
      <c r="EX397" s="79"/>
      <c r="EY397" s="79"/>
      <c r="EZ397" s="79"/>
      <c r="FA397" s="79"/>
      <c r="FB397" s="79"/>
      <c r="FC397" s="79"/>
      <c r="FD397" s="79"/>
      <c r="FE397" s="79"/>
      <c r="FF397" s="79"/>
      <c r="FG397" s="79"/>
      <c r="FH397" s="79"/>
      <c r="FI397" s="79"/>
      <c r="FJ397" s="79"/>
      <c r="FK397" s="79"/>
      <c r="FL397" s="79"/>
      <c r="FM397" s="79"/>
      <c r="FN397" s="79"/>
      <c r="FO397" s="79"/>
      <c r="FP397" s="79"/>
      <c r="FQ397" s="79"/>
      <c r="FR397" s="79"/>
      <c r="FS397" s="79"/>
      <c r="FT397" s="79"/>
      <c r="FU397" s="79"/>
      <c r="FV397" s="79"/>
      <c r="FW397" s="79"/>
      <c r="FX397" s="79">
        <v>12.5</v>
      </c>
      <c r="FY397" s="79">
        <v>0</v>
      </c>
      <c r="FZ397" s="52"/>
      <c r="GA397" s="34"/>
    </row>
    <row r="398" spans="1:183" x14ac:dyDescent="0.25">
      <c r="A398" t="s">
        <v>186</v>
      </c>
      <c r="B398" t="s">
        <v>236</v>
      </c>
      <c r="C398" t="s">
        <v>194</v>
      </c>
      <c r="D398" t="s">
        <v>203</v>
      </c>
      <c r="E398" t="s">
        <v>239</v>
      </c>
      <c r="F398" t="s">
        <v>1</v>
      </c>
      <c r="G398" t="s">
        <v>198</v>
      </c>
      <c r="H398" s="79">
        <v>25297</v>
      </c>
      <c r="I398" s="79">
        <v>0.57555317878723145</v>
      </c>
      <c r="J398" s="79">
        <v>0.52300447225570679</v>
      </c>
      <c r="K398" s="79">
        <v>0.48588311672210693</v>
      </c>
      <c r="L398" s="79">
        <v>0.48285761475563049</v>
      </c>
      <c r="M398" s="79">
        <v>0.52219802141189575</v>
      </c>
      <c r="N398" s="79">
        <v>0.55138874053955078</v>
      </c>
      <c r="O398" s="79">
        <v>0.63659375905990601</v>
      </c>
      <c r="P398" s="79">
        <v>0.70537734031677246</v>
      </c>
      <c r="Q398" s="79">
        <v>0.70381134748458862</v>
      </c>
      <c r="R398" s="79">
        <v>0.6422303318977356</v>
      </c>
      <c r="S398" s="79">
        <v>0.61690318584442139</v>
      </c>
      <c r="T398" s="79">
        <v>0.57787072658538818</v>
      </c>
      <c r="U398" s="79">
        <v>0.55903470516204834</v>
      </c>
      <c r="V398" s="79">
        <v>0.52100318670272827</v>
      </c>
      <c r="W398" s="79">
        <v>0.49587741494178772</v>
      </c>
      <c r="X398" s="79">
        <v>0.48217958211898804</v>
      </c>
      <c r="Y398" s="79">
        <v>0.55056881904602051</v>
      </c>
      <c r="Z398" s="79">
        <v>0.74214035272598267</v>
      </c>
      <c r="AA398" s="79">
        <v>0.91606122255325317</v>
      </c>
      <c r="AB398" s="79">
        <v>0.93426746129989624</v>
      </c>
      <c r="AC398" s="79">
        <v>0.91656035184860229</v>
      </c>
      <c r="AD398" s="79">
        <v>0.84880000352859497</v>
      </c>
      <c r="AE398" s="79">
        <v>0.78244394063949585</v>
      </c>
      <c r="AF398" s="79">
        <v>0.69358146190643311</v>
      </c>
      <c r="AG398" s="79">
        <v>-6.8383499979972839E-2</v>
      </c>
      <c r="AH398" s="79">
        <v>-6.4742550253868103E-2</v>
      </c>
      <c r="AI398" s="79">
        <v>-7.312900573015213E-2</v>
      </c>
      <c r="AJ398" s="79">
        <v>-5.7211969047784805E-2</v>
      </c>
      <c r="AK398" s="79">
        <v>-3.8888741284608841E-2</v>
      </c>
      <c r="AL398" s="79">
        <v>-2.6725875213742256E-2</v>
      </c>
      <c r="AM398" s="79">
        <v>-1.6322623938322067E-2</v>
      </c>
      <c r="AN398" s="79">
        <v>-3.4507691860198975E-2</v>
      </c>
      <c r="AO398" s="79">
        <v>-6.9710932672023773E-2</v>
      </c>
      <c r="AP398" s="79">
        <v>-9.8286867141723633E-2</v>
      </c>
      <c r="AQ398" s="79">
        <v>-6.0766696929931641E-2</v>
      </c>
      <c r="AR398" s="79">
        <v>-9.1586366295814514E-2</v>
      </c>
      <c r="AS398" s="79">
        <v>-8.8152498006820679E-2</v>
      </c>
      <c r="AT398" s="79">
        <v>-0.10593555122613907</v>
      </c>
      <c r="AU398" s="79">
        <v>-6.8976737558841705E-2</v>
      </c>
      <c r="AV398" s="79">
        <v>-4.6321604400873184E-2</v>
      </c>
      <c r="AW398" s="79">
        <v>-4.2789962142705917E-2</v>
      </c>
      <c r="AX398" s="79">
        <v>-1.6808316111564636E-2</v>
      </c>
      <c r="AY398" s="79">
        <v>-1.9094115123152733E-2</v>
      </c>
      <c r="AZ398" s="79">
        <v>-9.4782732427120209E-2</v>
      </c>
      <c r="BA398" s="79">
        <v>-8.7316952645778656E-2</v>
      </c>
      <c r="BB398" s="79">
        <v>-0.12373089045286179</v>
      </c>
      <c r="BC398" s="79">
        <v>-0.10702259838581085</v>
      </c>
      <c r="BD398" s="79">
        <v>-7.1425281465053558E-2</v>
      </c>
      <c r="BE398" s="79">
        <v>-4.141630232334137E-2</v>
      </c>
      <c r="BF398" s="79">
        <v>-3.7283137440681458E-2</v>
      </c>
      <c r="BG398" s="79">
        <v>-4.4141568243503571E-2</v>
      </c>
      <c r="BH398" s="79">
        <v>-2.9550729319453239E-2</v>
      </c>
      <c r="BI398" s="79">
        <v>-1.5739453956484795E-2</v>
      </c>
      <c r="BJ398" s="79">
        <v>-1.6251795459538698E-3</v>
      </c>
      <c r="BK398" s="79">
        <v>1.2168991379439831E-2</v>
      </c>
      <c r="BL398" s="79">
        <v>-4.6006715856492519E-3</v>
      </c>
      <c r="BM398" s="79">
        <v>-3.6128997802734375E-2</v>
      </c>
      <c r="BN398" s="79">
        <v>-5.8685023337602615E-2</v>
      </c>
      <c r="BO398" s="79">
        <v>-2.9378343373537064E-2</v>
      </c>
      <c r="BP398" s="79">
        <v>-5.4661650210618973E-2</v>
      </c>
      <c r="BQ398" s="79">
        <v>-4.550321027636528E-2</v>
      </c>
      <c r="BR398" s="79">
        <v>-7.2199821472167969E-2</v>
      </c>
      <c r="BS398" s="79">
        <v>-3.5652186721563339E-2</v>
      </c>
      <c r="BT398" s="79">
        <v>-1.9306067377328873E-2</v>
      </c>
      <c r="BU398" s="79">
        <v>-9.6762441098690033E-3</v>
      </c>
      <c r="BV398" s="79">
        <v>1.7448743805289268E-2</v>
      </c>
      <c r="BW398" s="79">
        <v>3.263460099697113E-2</v>
      </c>
      <c r="BX398" s="79">
        <v>-3.0268898233771324E-2</v>
      </c>
      <c r="BY398" s="79">
        <v>-4.580269381403923E-2</v>
      </c>
      <c r="BZ398" s="79">
        <v>-8.8622614741325378E-2</v>
      </c>
      <c r="CA398" s="79">
        <v>-7.3701396584510803E-2</v>
      </c>
      <c r="CB398" s="79">
        <v>-4.0573038160800934E-2</v>
      </c>
      <c r="CC398" s="79">
        <v>-2.2738909348845482E-2</v>
      </c>
      <c r="CD398" s="79">
        <v>-1.8264835700392723E-2</v>
      </c>
      <c r="CE398" s="79">
        <v>-2.4064956232905388E-2</v>
      </c>
      <c r="CF398" s="79">
        <v>-1.0392635129392147E-2</v>
      </c>
      <c r="CG398" s="79">
        <v>2.9367191018536687E-4</v>
      </c>
      <c r="CH398" s="79">
        <v>1.5759486705064774E-2</v>
      </c>
      <c r="CI398" s="79">
        <v>3.1902197748422623E-2</v>
      </c>
      <c r="CJ398" s="79">
        <v>1.6112839803099632E-2</v>
      </c>
      <c r="CK398" s="79">
        <v>-1.2870246544480324E-2</v>
      </c>
      <c r="CL398" s="79">
        <v>-3.1256899237632751E-2</v>
      </c>
      <c r="CM398" s="79">
        <v>-7.638867013156414E-3</v>
      </c>
      <c r="CN398" s="79">
        <v>-2.9087714850902557E-2</v>
      </c>
      <c r="CO398" s="79">
        <v>-1.5964444726705551E-2</v>
      </c>
      <c r="CP398" s="79">
        <v>-4.8834562301635742E-2</v>
      </c>
      <c r="CQ398" s="79">
        <v>-1.2571702711284161E-2</v>
      </c>
      <c r="CR398" s="79">
        <v>-5.9518980560824275E-4</v>
      </c>
      <c r="CS398" s="79">
        <v>1.3258215039968491E-2</v>
      </c>
      <c r="CT398" s="79">
        <v>4.1175078600645065E-2</v>
      </c>
      <c r="CU398" s="79">
        <v>6.846175342798233E-2</v>
      </c>
      <c r="CV398" s="79">
        <v>1.4413187280297279E-2</v>
      </c>
      <c r="CW398" s="79">
        <v>-1.7050040885806084E-2</v>
      </c>
      <c r="CX398" s="79">
        <v>-6.4306728541851044E-2</v>
      </c>
      <c r="CY398" s="79">
        <v>-5.0623238086700439E-2</v>
      </c>
      <c r="CZ398" s="79">
        <v>-1.9204868003726006E-2</v>
      </c>
      <c r="DA398" s="79">
        <v>-4.0615121833980083E-3</v>
      </c>
      <c r="DB398" s="79">
        <v>7.5346609810367227E-4</v>
      </c>
      <c r="DC398" s="79">
        <v>-3.9883446879684925E-3</v>
      </c>
      <c r="DD398" s="79">
        <v>8.7654562667012215E-3</v>
      </c>
      <c r="DE398" s="79">
        <v>1.6326798126101494E-2</v>
      </c>
      <c r="DF398" s="79">
        <v>3.3144149929285049E-2</v>
      </c>
      <c r="DG398" s="79">
        <v>5.1635399460792542E-2</v>
      </c>
      <c r="DH398" s="79">
        <v>3.6826349794864655E-2</v>
      </c>
      <c r="DI398" s="79">
        <v>1.0388501919806004E-2</v>
      </c>
      <c r="DJ398" s="79">
        <v>-3.8287797942757607E-3</v>
      </c>
      <c r="DK398" s="79">
        <v>1.410061027854681E-2</v>
      </c>
      <c r="DL398" s="79">
        <v>-3.5137759987264872E-3</v>
      </c>
      <c r="DM398" s="79">
        <v>1.3574322685599327E-2</v>
      </c>
      <c r="DN398" s="79">
        <v>-2.5469301268458366E-2</v>
      </c>
      <c r="DO398" s="79">
        <v>1.0508779436349869E-2</v>
      </c>
      <c r="DP398" s="79">
        <v>1.8115688115358353E-2</v>
      </c>
      <c r="DQ398" s="79">
        <v>3.6192674189805984E-2</v>
      </c>
      <c r="DR398" s="79">
        <v>6.4901411533355713E-2</v>
      </c>
      <c r="DS398" s="79">
        <v>0.10428890585899353</v>
      </c>
      <c r="DT398" s="79">
        <v>5.9095274657011032E-2</v>
      </c>
      <c r="DU398" s="79">
        <v>1.1702612042427063E-2</v>
      </c>
      <c r="DV398" s="79">
        <v>-3.9990846067667007E-2</v>
      </c>
      <c r="DW398" s="79">
        <v>-2.7545074000954628E-2</v>
      </c>
      <c r="DX398" s="79">
        <v>2.1632993593811989E-3</v>
      </c>
      <c r="DY398" s="79">
        <v>2.2905683144927025E-2</v>
      </c>
      <c r="DZ398" s="79">
        <v>2.8212876990437508E-2</v>
      </c>
      <c r="EA398" s="79">
        <v>2.4999093264341354E-2</v>
      </c>
      <c r="EB398" s="79">
        <v>3.642670065164566E-2</v>
      </c>
      <c r="EC398" s="79">
        <v>3.947608545422554E-2</v>
      </c>
      <c r="ED398" s="79">
        <v>5.8244839310646057E-2</v>
      </c>
      <c r="EE398" s="79">
        <v>8.0127015709877014E-2</v>
      </c>
      <c r="EF398" s="79">
        <v>6.6733367741107941E-2</v>
      </c>
      <c r="EG398" s="79">
        <v>4.3970443308353424E-2</v>
      </c>
      <c r="EH398" s="79">
        <v>3.577306866645813E-2</v>
      </c>
      <c r="EI398" s="79">
        <v>4.5488964766263962E-2</v>
      </c>
      <c r="EJ398" s="79">
        <v>3.3410932868719101E-2</v>
      </c>
      <c r="EK398" s="79">
        <v>5.6223608553409576E-2</v>
      </c>
      <c r="EL398" s="79">
        <v>8.2664256915450096E-3</v>
      </c>
      <c r="EM398" s="79">
        <v>4.3833330273628235E-2</v>
      </c>
      <c r="EN398" s="79">
        <v>4.5131225138902664E-2</v>
      </c>
      <c r="EO398" s="79">
        <v>6.93063884973526E-2</v>
      </c>
      <c r="EP398" s="79">
        <v>9.9158473312854767E-2</v>
      </c>
      <c r="EQ398" s="79">
        <v>0.15601761639118195</v>
      </c>
      <c r="ER398" s="79">
        <v>0.12360911816358566</v>
      </c>
      <c r="ES398" s="79">
        <v>5.3216874599456787E-2</v>
      </c>
      <c r="ET398" s="79">
        <v>-4.8825717531144619E-3</v>
      </c>
      <c r="EU398" s="79">
        <v>5.7761278003454208E-3</v>
      </c>
      <c r="EV398" s="79">
        <v>3.301553800702095E-2</v>
      </c>
      <c r="EW398" s="79">
        <v>39.005928039550781</v>
      </c>
      <c r="EX398" s="79">
        <v>38.1656494140625</v>
      </c>
      <c r="EY398" s="79">
        <v>37.455535888671875</v>
      </c>
      <c r="EZ398" s="79">
        <v>36.397823333740234</v>
      </c>
      <c r="FA398" s="79">
        <v>36.091053009033203</v>
      </c>
      <c r="FB398" s="79">
        <v>35.84259033203125</v>
      </c>
      <c r="FC398" s="79">
        <v>35.621551513671875</v>
      </c>
      <c r="FD398" s="79">
        <v>36.510810852050781</v>
      </c>
      <c r="FE398" s="79">
        <v>41.871192932128906</v>
      </c>
      <c r="FF398" s="79">
        <v>46.078964233398438</v>
      </c>
      <c r="FG398" s="79">
        <v>49.29547119140625</v>
      </c>
      <c r="FH398" s="79">
        <v>52.031234741210938</v>
      </c>
      <c r="FI398" s="79">
        <v>53.526760101318359</v>
      </c>
      <c r="FJ398" s="79">
        <v>55.316291809082031</v>
      </c>
      <c r="FK398" s="79">
        <v>56.461940765380859</v>
      </c>
      <c r="FL398" s="79">
        <v>55.904964447021484</v>
      </c>
      <c r="FM398" s="79">
        <v>53.569057464599609</v>
      </c>
      <c r="FN398" s="79">
        <v>49.479869842529297</v>
      </c>
      <c r="FO398" s="79">
        <v>47.188602447509766</v>
      </c>
      <c r="FP398" s="79">
        <v>45.367801666259766</v>
      </c>
      <c r="FQ398" s="79">
        <v>44.312511444091797</v>
      </c>
      <c r="FR398" s="79">
        <v>43.619762420654297</v>
      </c>
      <c r="FS398" s="79">
        <v>41.670097351074219</v>
      </c>
      <c r="FT398" s="79">
        <v>40.686180114746094</v>
      </c>
      <c r="FU398" s="79">
        <v>1.7830779775977135E-2</v>
      </c>
      <c r="FV398" s="79">
        <v>3.2086845487356186E-2</v>
      </c>
      <c r="FW398" s="79">
        <v>1.6472894698381424E-2</v>
      </c>
      <c r="FX398" s="79">
        <v>931</v>
      </c>
      <c r="FY398" s="79">
        <v>1</v>
      </c>
      <c r="FZ398" s="52"/>
      <c r="GA398" s="34"/>
    </row>
    <row r="399" spans="1:183" x14ac:dyDescent="0.25">
      <c r="A399" t="s">
        <v>186</v>
      </c>
      <c r="B399" t="s">
        <v>236</v>
      </c>
      <c r="C399" t="s">
        <v>194</v>
      </c>
      <c r="D399" t="s">
        <v>203</v>
      </c>
      <c r="E399" t="s">
        <v>239</v>
      </c>
      <c r="F399" t="s">
        <v>1</v>
      </c>
      <c r="G399" t="s">
        <v>200</v>
      </c>
      <c r="H399" s="79">
        <v>3780</v>
      </c>
      <c r="I399" s="79">
        <v>1.0190799236297607</v>
      </c>
      <c r="J399" s="79">
        <v>0.93354398012161255</v>
      </c>
      <c r="K399" s="79">
        <v>0.87564414739608765</v>
      </c>
      <c r="L399" s="79">
        <v>0.85070294141769409</v>
      </c>
      <c r="M399" s="79">
        <v>0.83416152000427246</v>
      </c>
      <c r="N399" s="79">
        <v>0.849090576171875</v>
      </c>
      <c r="O399" s="79">
        <v>0.94364583492279053</v>
      </c>
      <c r="P399" s="79">
        <v>1.1037725210189819</v>
      </c>
      <c r="Q399" s="79">
        <v>1.1115810871124268</v>
      </c>
      <c r="R399" s="79">
        <v>1.1148974895477295</v>
      </c>
      <c r="S399" s="79">
        <v>1.0713638067245483</v>
      </c>
      <c r="T399" s="79">
        <v>0.87618023157119751</v>
      </c>
      <c r="U399" s="79">
        <v>0.83372586965560913</v>
      </c>
      <c r="V399" s="79">
        <v>0.89132535457611084</v>
      </c>
      <c r="W399" s="79">
        <v>0.79178667068481445</v>
      </c>
      <c r="X399" s="79">
        <v>0.87427669763565063</v>
      </c>
      <c r="Y399" s="79">
        <v>0.95456773042678833</v>
      </c>
      <c r="Z399" s="79">
        <v>1.2176172733306885</v>
      </c>
      <c r="AA399" s="79">
        <v>1.4858078956604004</v>
      </c>
      <c r="AB399" s="79">
        <v>1.5914536714553833</v>
      </c>
      <c r="AC399" s="79">
        <v>1.5633635520935059</v>
      </c>
      <c r="AD399" s="79">
        <v>1.4591052532196045</v>
      </c>
      <c r="AE399" s="79">
        <v>1.3627029657363892</v>
      </c>
      <c r="AF399" s="79">
        <v>1.1251972913742065</v>
      </c>
      <c r="AG399" s="79">
        <v>0.13342829048633575</v>
      </c>
      <c r="AH399" s="79">
        <v>9.6799574792385101E-2</v>
      </c>
      <c r="AI399" s="79">
        <v>-1.5751784667372704E-2</v>
      </c>
      <c r="AJ399" s="79">
        <v>2.469264529645443E-2</v>
      </c>
      <c r="AK399" s="79">
        <v>4.4042970985174179E-2</v>
      </c>
      <c r="AL399" s="79">
        <v>-7.386411726474762E-2</v>
      </c>
      <c r="AM399" s="79">
        <v>-0.12937831878662109</v>
      </c>
      <c r="AN399" s="79">
        <v>-7.3149397969245911E-2</v>
      </c>
      <c r="AO399" s="79">
        <v>-0.11887356638908386</v>
      </c>
      <c r="AP399" s="79">
        <v>-3.1863577663898468E-2</v>
      </c>
      <c r="AQ399" s="79">
        <v>-6.1058644205331802E-2</v>
      </c>
      <c r="AR399" s="79">
        <v>-5.4191164672374725E-2</v>
      </c>
      <c r="AS399" s="79">
        <v>-0.12826603651046753</v>
      </c>
      <c r="AT399" s="79">
        <v>2.5934591889381409E-2</v>
      </c>
      <c r="AU399" s="79">
        <v>-0.10158313065767288</v>
      </c>
      <c r="AV399" s="79">
        <v>-5.1366455852985382E-2</v>
      </c>
      <c r="AW399" s="79">
        <v>1.9806509837508202E-2</v>
      </c>
      <c r="AX399" s="79">
        <v>-0.11450690031051636</v>
      </c>
      <c r="AY399" s="79">
        <v>0.16153822839260101</v>
      </c>
      <c r="AZ399" s="79">
        <v>6.4904853701591492E-2</v>
      </c>
      <c r="BA399" s="79">
        <v>-2.1505076438188553E-2</v>
      </c>
      <c r="BB399" s="79">
        <v>-0.22257904708385468</v>
      </c>
      <c r="BC399" s="79">
        <v>-0.2715684175491333</v>
      </c>
      <c r="BD399" s="79">
        <v>-0.10544447600841522</v>
      </c>
      <c r="BE399" s="79">
        <v>0.26334905624389648</v>
      </c>
      <c r="BF399" s="79">
        <v>0.22026579082012177</v>
      </c>
      <c r="BG399" s="79">
        <v>0.10986862331628799</v>
      </c>
      <c r="BH399" s="79">
        <v>0.14804811775684357</v>
      </c>
      <c r="BI399" s="79">
        <v>0.16155797243118286</v>
      </c>
      <c r="BJ399" s="79">
        <v>5.6634124368429184E-2</v>
      </c>
      <c r="BK399" s="79">
        <v>2.1890215575695038E-2</v>
      </c>
      <c r="BL399" s="79">
        <v>8.0757945775985718E-2</v>
      </c>
      <c r="BM399" s="79">
        <v>4.2347963899374008E-2</v>
      </c>
      <c r="BN399" s="79">
        <v>0.13062998652458191</v>
      </c>
      <c r="BO399" s="79">
        <v>0.10445493459701538</v>
      </c>
      <c r="BP399" s="79">
        <v>2.9457012191414833E-2</v>
      </c>
      <c r="BQ399" s="79">
        <v>-4.3238859623670578E-2</v>
      </c>
      <c r="BR399" s="79">
        <v>0.11214853823184967</v>
      </c>
      <c r="BS399" s="79">
        <v>-2.0331233739852905E-2</v>
      </c>
      <c r="BT399" s="79">
        <v>5.7859562337398529E-2</v>
      </c>
      <c r="BU399" s="79">
        <v>0.14778977632522583</v>
      </c>
      <c r="BV399" s="79">
        <v>6.2934979796409607E-2</v>
      </c>
      <c r="BW399" s="79">
        <v>0.33915749192237854</v>
      </c>
      <c r="BX399" s="79">
        <v>0.31103768944740295</v>
      </c>
      <c r="BY399" s="79">
        <v>0.26790350675582886</v>
      </c>
      <c r="BZ399" s="79">
        <v>6.8695224821567535E-2</v>
      </c>
      <c r="CA399" s="79">
        <v>1.7007773742079735E-2</v>
      </c>
      <c r="CB399" s="79">
        <v>9.9512316286563873E-2</v>
      </c>
      <c r="CC399" s="79">
        <v>0.35333183407783508</v>
      </c>
      <c r="CD399" s="79">
        <v>0.3057781457901001</v>
      </c>
      <c r="CE399" s="79">
        <v>0.19687294960021973</v>
      </c>
      <c r="CF399" s="79">
        <v>0.23348371684551239</v>
      </c>
      <c r="CG399" s="79">
        <v>0.2429485023021698</v>
      </c>
      <c r="CH399" s="79">
        <v>0.14701680839061737</v>
      </c>
      <c r="CI399" s="79">
        <v>0.12665833532810211</v>
      </c>
      <c r="CJ399" s="79">
        <v>0.1873537003993988</v>
      </c>
      <c r="CK399" s="79">
        <v>0.15400950610637665</v>
      </c>
      <c r="CL399" s="79">
        <v>0.2431725412607193</v>
      </c>
      <c r="CM399" s="79">
        <v>0.21908912062644958</v>
      </c>
      <c r="CN399" s="79">
        <v>8.7391480803489685E-2</v>
      </c>
      <c r="CO399" s="79">
        <v>1.5650713816285133E-2</v>
      </c>
      <c r="CP399" s="79">
        <v>0.17186005413532257</v>
      </c>
      <c r="CQ399" s="79">
        <v>3.5943582653999329E-2</v>
      </c>
      <c r="CR399" s="79">
        <v>0.13350915908813477</v>
      </c>
      <c r="CS399" s="79">
        <v>0.2364305853843689</v>
      </c>
      <c r="CT399" s="79">
        <v>0.18583069741725922</v>
      </c>
      <c r="CU399" s="79">
        <v>0.46217605471611023</v>
      </c>
      <c r="CV399" s="79">
        <v>0.48150855302810669</v>
      </c>
      <c r="CW399" s="79">
        <v>0.46834695339202881</v>
      </c>
      <c r="CX399" s="79">
        <v>0.27043089270591736</v>
      </c>
      <c r="CY399" s="79">
        <v>0.21687476336956024</v>
      </c>
      <c r="CZ399" s="79">
        <v>0.24146477878093719</v>
      </c>
      <c r="DA399" s="79">
        <v>0.44331455230712891</v>
      </c>
      <c r="DB399" s="79">
        <v>0.39129045605659485</v>
      </c>
      <c r="DC399" s="79">
        <v>0.28387725353240967</v>
      </c>
      <c r="DD399" s="79">
        <v>0.31891933083534241</v>
      </c>
      <c r="DE399" s="79">
        <v>0.32433903217315674</v>
      </c>
      <c r="DF399" s="79">
        <v>0.23739948868751526</v>
      </c>
      <c r="DG399" s="79">
        <v>0.23142647743225098</v>
      </c>
      <c r="DH399" s="79">
        <v>0.29394945502281189</v>
      </c>
      <c r="DI399" s="79">
        <v>0.26567104458808899</v>
      </c>
      <c r="DJ399" s="79">
        <v>0.35571509599685669</v>
      </c>
      <c r="DK399" s="79">
        <v>0.33372330665588379</v>
      </c>
      <c r="DL399" s="79">
        <v>0.14532595872879028</v>
      </c>
      <c r="DM399" s="79">
        <v>7.4540287256240845E-2</v>
      </c>
      <c r="DN399" s="79">
        <v>0.23157158493995667</v>
      </c>
      <c r="DO399" s="79">
        <v>9.2218399047851563E-2</v>
      </c>
      <c r="DP399" s="79">
        <v>0.2091587632894516</v>
      </c>
      <c r="DQ399" s="79">
        <v>0.32507139444351196</v>
      </c>
      <c r="DR399" s="79">
        <v>0.30872640013694763</v>
      </c>
      <c r="DS399" s="79">
        <v>0.58519464731216431</v>
      </c>
      <c r="DT399" s="79">
        <v>0.65197938680648804</v>
      </c>
      <c r="DU399" s="79">
        <v>0.66879045963287354</v>
      </c>
      <c r="DV399" s="79">
        <v>0.47216656804084778</v>
      </c>
      <c r="DW399" s="79">
        <v>0.4167417585849762</v>
      </c>
      <c r="DX399" s="79">
        <v>0.38341721892356873</v>
      </c>
      <c r="DY399" s="79">
        <v>0.57323533296585083</v>
      </c>
      <c r="DZ399" s="79">
        <v>0.51475673913955688</v>
      </c>
      <c r="EA399" s="79">
        <v>0.40949764847755432</v>
      </c>
      <c r="EB399" s="79">
        <v>0.4422747790813446</v>
      </c>
      <c r="EC399" s="79">
        <v>0.44185402989387512</v>
      </c>
      <c r="ED399" s="79">
        <v>0.36789774894714355</v>
      </c>
      <c r="EE399" s="79">
        <v>0.38269498944282532</v>
      </c>
      <c r="EF399" s="79">
        <v>0.44785681366920471</v>
      </c>
      <c r="EG399" s="79">
        <v>0.42689260840415955</v>
      </c>
      <c r="EH399" s="79">
        <v>0.51820868253707886</v>
      </c>
      <c r="EI399" s="79">
        <v>0.49923691153526306</v>
      </c>
      <c r="EJ399" s="79">
        <v>0.2289741188287735</v>
      </c>
      <c r="EK399" s="79">
        <v>0.15956747531890869</v>
      </c>
      <c r="EL399" s="79">
        <v>0.31778553128242493</v>
      </c>
      <c r="EM399" s="79">
        <v>0.17347030341625214</v>
      </c>
      <c r="EN399" s="79">
        <v>0.3183847963809967</v>
      </c>
      <c r="EO399" s="79">
        <v>0.45305466651916504</v>
      </c>
      <c r="EP399" s="79">
        <v>0.48616829514503479</v>
      </c>
      <c r="EQ399" s="79">
        <v>0.76281392574310303</v>
      </c>
      <c r="ER399" s="79">
        <v>0.89811223745346069</v>
      </c>
      <c r="ES399" s="79">
        <v>0.95819902420043945</v>
      </c>
      <c r="ET399" s="79">
        <v>0.76344090700149536</v>
      </c>
      <c r="EU399" s="79">
        <v>0.7053179144859314</v>
      </c>
      <c r="EV399" s="79">
        <v>0.58837401866912842</v>
      </c>
      <c r="EW399" s="79">
        <v>36.816627502441406</v>
      </c>
      <c r="EX399" s="79">
        <v>35.769763946533203</v>
      </c>
      <c r="EY399" s="79">
        <v>35.008373260498047</v>
      </c>
      <c r="EZ399" s="79">
        <v>34.272647857666016</v>
      </c>
      <c r="FA399" s="79">
        <v>34.034492492675781</v>
      </c>
      <c r="FB399" s="79">
        <v>33.660572052001953</v>
      </c>
      <c r="FC399" s="79">
        <v>33.656455993652344</v>
      </c>
      <c r="FD399" s="79">
        <v>33.795211791992188</v>
      </c>
      <c r="FE399" s="79">
        <v>38.321102142333984</v>
      </c>
      <c r="FF399" s="79">
        <v>43.632476806640625</v>
      </c>
      <c r="FG399" s="79">
        <v>47.468090057373047</v>
      </c>
      <c r="FH399" s="79">
        <v>50.845798492431641</v>
      </c>
      <c r="FI399" s="79">
        <v>52.809226989746094</v>
      </c>
      <c r="FJ399" s="79">
        <v>54.704658508300781</v>
      </c>
      <c r="FK399" s="79">
        <v>55.668735504150391</v>
      </c>
      <c r="FL399" s="79">
        <v>55.001144409179688</v>
      </c>
      <c r="FM399" s="79">
        <v>52.285659790039063</v>
      </c>
      <c r="FN399" s="79">
        <v>47.843608856201172</v>
      </c>
      <c r="FO399" s="79">
        <v>45.353630065917969</v>
      </c>
      <c r="FP399" s="79">
        <v>43.642940521240234</v>
      </c>
      <c r="FQ399" s="79">
        <v>42.579906463623047</v>
      </c>
      <c r="FR399" s="79">
        <v>41.013710021972656</v>
      </c>
      <c r="FS399" s="79">
        <v>39.275222778320313</v>
      </c>
      <c r="FT399" s="79">
        <v>39.013370513916016</v>
      </c>
      <c r="FU399" s="79">
        <v>0.13193173706531525</v>
      </c>
      <c r="FV399" s="79">
        <v>0.14703039824962616</v>
      </c>
      <c r="FW399" s="79">
        <v>0.13263200223445892</v>
      </c>
      <c r="FX399" s="79">
        <v>208</v>
      </c>
      <c r="FY399" s="79">
        <v>1</v>
      </c>
      <c r="FZ399" s="52"/>
      <c r="GA399" s="34"/>
    </row>
    <row r="400" spans="1:183" x14ac:dyDescent="0.25">
      <c r="A400" t="s">
        <v>186</v>
      </c>
      <c r="B400" t="s">
        <v>236</v>
      </c>
      <c r="C400" t="s">
        <v>194</v>
      </c>
      <c r="D400" t="s">
        <v>203</v>
      </c>
      <c r="E400" t="s">
        <v>239</v>
      </c>
      <c r="F400" t="s">
        <v>1</v>
      </c>
      <c r="G400" t="s">
        <v>1</v>
      </c>
      <c r="H400" s="79">
        <v>29077</v>
      </c>
      <c r="I400" s="79">
        <v>0.63321143388748169</v>
      </c>
      <c r="J400" s="79">
        <v>0.57637441158294678</v>
      </c>
      <c r="K400" s="79">
        <v>0.53655195236206055</v>
      </c>
      <c r="L400" s="79">
        <v>0.53067737817764282</v>
      </c>
      <c r="M400" s="79">
        <v>0.56275320053100586</v>
      </c>
      <c r="N400" s="79">
        <v>0.59008985757827759</v>
      </c>
      <c r="O400" s="79">
        <v>0.67651045322418213</v>
      </c>
      <c r="P400" s="79">
        <v>0.75716853141784668</v>
      </c>
      <c r="Q400" s="79">
        <v>0.75682121515274048</v>
      </c>
      <c r="R400" s="79">
        <v>0.70367681980133057</v>
      </c>
      <c r="S400" s="79">
        <v>0.67598283290863037</v>
      </c>
      <c r="T400" s="79">
        <v>0.61665087938308716</v>
      </c>
      <c r="U400" s="79">
        <v>0.59474444389343262</v>
      </c>
      <c r="V400" s="79">
        <v>0.56914496421813965</v>
      </c>
      <c r="W400" s="79">
        <v>0.53434550762176514</v>
      </c>
      <c r="X400" s="79">
        <v>0.53315210342407227</v>
      </c>
      <c r="Y400" s="79">
        <v>0.60308849811553955</v>
      </c>
      <c r="Z400" s="79">
        <v>0.80395221710205078</v>
      </c>
      <c r="AA400" s="79">
        <v>0.99012815952301025</v>
      </c>
      <c r="AB400" s="79">
        <v>1.0197014808654785</v>
      </c>
      <c r="AC400" s="79">
        <v>1.0006446838378906</v>
      </c>
      <c r="AD400" s="79">
        <v>0.92813950777053833</v>
      </c>
      <c r="AE400" s="79">
        <v>0.85787743330001831</v>
      </c>
      <c r="AF400" s="79">
        <v>0.74969136714935303</v>
      </c>
      <c r="AG400" s="79">
        <v>-2.2780274972319603E-2</v>
      </c>
      <c r="AH400" s="79">
        <v>-2.4853767827153206E-2</v>
      </c>
      <c r="AI400" s="79">
        <v>-4.6196870505809784E-2</v>
      </c>
      <c r="AJ400" s="79">
        <v>-2.7636660262942314E-2</v>
      </c>
      <c r="AK400" s="79">
        <v>-1.0947479866445065E-2</v>
      </c>
      <c r="AL400" s="79">
        <v>-1.3982335105538368E-2</v>
      </c>
      <c r="AM400" s="79">
        <v>-9.3345809727907181E-3</v>
      </c>
      <c r="AN400" s="79">
        <v>-1.7181018367409706E-2</v>
      </c>
      <c r="AO400" s="79">
        <v>-5.2035588771104813E-2</v>
      </c>
      <c r="AP400" s="79">
        <v>-6.3985541462898254E-2</v>
      </c>
      <c r="AQ400" s="79">
        <v>-3.7009470164775848E-2</v>
      </c>
      <c r="AR400" s="79">
        <v>-7.1350023150444031E-2</v>
      </c>
      <c r="AS400" s="79">
        <v>-7.7385604381561279E-2</v>
      </c>
      <c r="AT400" s="79">
        <v>-7.3321044445037842E-2</v>
      </c>
      <c r="AU400" s="79">
        <v>-5.849248543381691E-2</v>
      </c>
      <c r="AV400" s="79">
        <v>-2.9639936983585358E-2</v>
      </c>
      <c r="AW400" s="79">
        <v>-1.40390545129776E-2</v>
      </c>
      <c r="AX400" s="79">
        <v>-3.8098106160759926E-3</v>
      </c>
      <c r="AY400" s="79">
        <v>3.4029707312583923E-2</v>
      </c>
      <c r="AZ400" s="79">
        <v>-3.421822190284729E-2</v>
      </c>
      <c r="BA400" s="79">
        <v>-4.2222991585731506E-2</v>
      </c>
      <c r="BB400" s="79">
        <v>-0.10313451290130615</v>
      </c>
      <c r="BC400" s="79">
        <v>-9.6095345914363861E-2</v>
      </c>
      <c r="BD400" s="79">
        <v>-4.9332614988088608E-2</v>
      </c>
      <c r="BE400" s="79">
        <v>6.1282194219529629E-3</v>
      </c>
      <c r="BF400" s="79">
        <v>3.9270990528166294E-3</v>
      </c>
      <c r="BG400" s="79">
        <v>-1.6152052208781242E-2</v>
      </c>
      <c r="BH400" s="79">
        <v>1.2821366544812918E-3</v>
      </c>
      <c r="BI400" s="79">
        <v>1.4330951496958733E-2</v>
      </c>
      <c r="BJ400" s="79">
        <v>1.3670572079718113E-2</v>
      </c>
      <c r="BK400" s="79">
        <v>2.2306172177195549E-2</v>
      </c>
      <c r="BL400" s="79">
        <v>1.5641391277313232E-2</v>
      </c>
      <c r="BM400" s="79">
        <v>-1.6079215332865715E-2</v>
      </c>
      <c r="BN400" s="79">
        <v>-2.35716812312603E-2</v>
      </c>
      <c r="BO400" s="79">
        <v>-2.2432717960327864E-3</v>
      </c>
      <c r="BP400" s="79">
        <v>-3.7434939295053482E-2</v>
      </c>
      <c r="BQ400" s="79">
        <v>-3.8669288158416748E-2</v>
      </c>
      <c r="BR400" s="79">
        <v>-4.1903816163539886E-2</v>
      </c>
      <c r="BS400" s="79">
        <v>-2.7635905891656876E-2</v>
      </c>
      <c r="BT400" s="79">
        <v>-2.1802005358040333E-3</v>
      </c>
      <c r="BU400" s="79">
        <v>1.9229114055633545E-2</v>
      </c>
      <c r="BV400" s="79">
        <v>3.3877875655889511E-2</v>
      </c>
      <c r="BW400" s="79">
        <v>8.4611609578132629E-2</v>
      </c>
      <c r="BX400" s="79">
        <v>3.0388796702027321E-2</v>
      </c>
      <c r="BY400" s="79">
        <v>9.9302371963858604E-3</v>
      </c>
      <c r="BZ400" s="79">
        <v>-5.4485268890857697E-2</v>
      </c>
      <c r="CA400" s="79">
        <v>-4.8684913665056229E-2</v>
      </c>
      <c r="CB400" s="79">
        <v>-1.1512206867337227E-2</v>
      </c>
      <c r="CC400" s="79">
        <v>2.6150155812501907E-2</v>
      </c>
      <c r="CD400" s="79">
        <v>2.3860638961195946E-2</v>
      </c>
      <c r="CE400" s="79">
        <v>4.6568941324949265E-3</v>
      </c>
      <c r="CF400" s="79">
        <v>2.1311206743121147E-2</v>
      </c>
      <c r="CG400" s="79">
        <v>3.1838718801736832E-2</v>
      </c>
      <c r="CH400" s="79">
        <v>3.2822892069816589E-2</v>
      </c>
      <c r="CI400" s="79">
        <v>4.4220466166734695E-2</v>
      </c>
      <c r="CJ400" s="79">
        <v>3.8374092429876328E-2</v>
      </c>
      <c r="CK400" s="79">
        <v>8.8240643963217735E-3</v>
      </c>
      <c r="CL400" s="79">
        <v>4.4188331812620163E-3</v>
      </c>
      <c r="CM400" s="79">
        <v>2.1835694089531898E-2</v>
      </c>
      <c r="CN400" s="79">
        <v>-1.3945457525551319E-2</v>
      </c>
      <c r="CO400" s="79">
        <v>-1.1854483745992184E-2</v>
      </c>
      <c r="CP400" s="79">
        <v>-2.0144335925579071E-2</v>
      </c>
      <c r="CQ400" s="79">
        <v>-6.2647322192788124E-3</v>
      </c>
      <c r="CR400" s="79">
        <v>1.6838330775499344E-2</v>
      </c>
      <c r="CS400" s="79">
        <v>4.2270548641681671E-2</v>
      </c>
      <c r="CT400" s="79">
        <v>5.9980258345603943E-2</v>
      </c>
      <c r="CU400" s="79">
        <v>0.11964447796344757</v>
      </c>
      <c r="CV400" s="79">
        <v>7.5135424733161926E-2</v>
      </c>
      <c r="CW400" s="79">
        <v>4.6051405370235443E-2</v>
      </c>
      <c r="CX400" s="79">
        <v>-2.0790949463844299E-2</v>
      </c>
      <c r="CY400" s="79">
        <v>-1.5848590061068535E-2</v>
      </c>
      <c r="CZ400" s="79">
        <v>1.4682093635201454E-2</v>
      </c>
      <c r="DA400" s="79">
        <v>4.6172093600034714E-2</v>
      </c>
      <c r="DB400" s="79">
        <v>4.37941774725914E-2</v>
      </c>
      <c r="DC400" s="79">
        <v>2.5465842336416245E-2</v>
      </c>
      <c r="DD400" s="79">
        <v>4.1340276598930359E-2</v>
      </c>
      <c r="DE400" s="79">
        <v>4.9346480518579483E-2</v>
      </c>
      <c r="DF400" s="79">
        <v>5.197521299123764E-2</v>
      </c>
      <c r="DG400" s="79">
        <v>6.6134750843048096E-2</v>
      </c>
      <c r="DH400" s="79">
        <v>6.1106793582439423E-2</v>
      </c>
      <c r="DI400" s="79">
        <v>3.3727340400218964E-2</v>
      </c>
      <c r="DJ400" s="79">
        <v>3.2409347593784332E-2</v>
      </c>
      <c r="DK400" s="79">
        <v>4.5914661139249802E-2</v>
      </c>
      <c r="DL400" s="79">
        <v>9.544026106595993E-3</v>
      </c>
      <c r="DM400" s="79">
        <v>1.4960319735109806E-2</v>
      </c>
      <c r="DN400" s="79">
        <v>1.6151419840753078E-3</v>
      </c>
      <c r="DO400" s="79">
        <v>1.5106441453099251E-2</v>
      </c>
      <c r="DP400" s="79">
        <v>3.5856861621141434E-2</v>
      </c>
      <c r="DQ400" s="79">
        <v>6.53119757771492E-2</v>
      </c>
      <c r="DR400" s="79">
        <v>8.6082629859447479E-2</v>
      </c>
      <c r="DS400" s="79">
        <v>0.15467736124992371</v>
      </c>
      <c r="DT400" s="79">
        <v>0.11988204717636108</v>
      </c>
      <c r="DU400" s="79">
        <v>8.2172572612762451E-2</v>
      </c>
      <c r="DV400" s="79">
        <v>1.2903370894491673E-2</v>
      </c>
      <c r="DW400" s="79">
        <v>1.698773168027401E-2</v>
      </c>
      <c r="DX400" s="79">
        <v>4.0876392275094986E-2</v>
      </c>
      <c r="DY400" s="79">
        <v>7.5080588459968567E-2</v>
      </c>
      <c r="DZ400" s="79">
        <v>7.257504016160965E-2</v>
      </c>
      <c r="EA400" s="79">
        <v>5.5510658770799637E-2</v>
      </c>
      <c r="EB400" s="79">
        <v>7.0259079337120056E-2</v>
      </c>
      <c r="EC400" s="79">
        <v>7.4624903500080109E-2</v>
      </c>
      <c r="ED400" s="79">
        <v>7.9628117382526398E-2</v>
      </c>
      <c r="EE400" s="79">
        <v>9.777551144361496E-2</v>
      </c>
      <c r="EF400" s="79">
        <v>9.3929208815097809E-2</v>
      </c>
      <c r="EG400" s="79">
        <v>6.9683723151683807E-2</v>
      </c>
      <c r="EH400" s="79">
        <v>7.2823211550712585E-2</v>
      </c>
      <c r="EI400" s="79">
        <v>8.0680869519710541E-2</v>
      </c>
      <c r="EJ400" s="79">
        <v>4.3459109961986542E-2</v>
      </c>
      <c r="EK400" s="79">
        <v>5.3676638752222061E-2</v>
      </c>
      <c r="EL400" s="79">
        <v>3.30323725938797E-2</v>
      </c>
      <c r="EM400" s="79">
        <v>4.5963019132614136E-2</v>
      </c>
      <c r="EN400" s="79">
        <v>6.3316598534584045E-2</v>
      </c>
      <c r="EO400" s="79">
        <v>9.8580151796340942E-2</v>
      </c>
      <c r="EP400" s="79">
        <v>0.1237703263759613</v>
      </c>
      <c r="EQ400" s="79">
        <v>0.20525924861431122</v>
      </c>
      <c r="ER400" s="79">
        <v>0.18448907136917114</v>
      </c>
      <c r="ES400" s="79">
        <v>0.13432580232620239</v>
      </c>
      <c r="ET400" s="79">
        <v>6.1552613973617554E-2</v>
      </c>
      <c r="EU400" s="79">
        <v>6.4398162066936493E-2</v>
      </c>
      <c r="EV400" s="79">
        <v>7.8696802258491516E-2</v>
      </c>
      <c r="EW400" s="79">
        <v>38.693805694580078</v>
      </c>
      <c r="EX400" s="79">
        <v>37.811763763427734</v>
      </c>
      <c r="EY400" s="79">
        <v>37.049560546875</v>
      </c>
      <c r="EZ400" s="79">
        <v>36.063053131103516</v>
      </c>
      <c r="FA400" s="79">
        <v>35.793338775634766</v>
      </c>
      <c r="FB400" s="79">
        <v>35.485221862792969</v>
      </c>
      <c r="FC400" s="79">
        <v>35.291469573974609</v>
      </c>
      <c r="FD400" s="79">
        <v>36.060722351074219</v>
      </c>
      <c r="FE400" s="79">
        <v>41.280376434326172</v>
      </c>
      <c r="FF400" s="79">
        <v>45.682479858398438</v>
      </c>
      <c r="FG400" s="79">
        <v>48.9859619140625</v>
      </c>
      <c r="FH400" s="79">
        <v>51.838470458984375</v>
      </c>
      <c r="FI400" s="79">
        <v>53.400962829589844</v>
      </c>
      <c r="FJ400" s="79">
        <v>55.219215393066406</v>
      </c>
      <c r="FK400" s="79">
        <v>56.317771911621094</v>
      </c>
      <c r="FL400" s="79">
        <v>55.736392974853516</v>
      </c>
      <c r="FM400" s="79">
        <v>53.355415344238281</v>
      </c>
      <c r="FN400" s="79">
        <v>49.184864044189453</v>
      </c>
      <c r="FO400" s="79">
        <v>46.908088684082031</v>
      </c>
      <c r="FP400" s="79">
        <v>45.10430908203125</v>
      </c>
      <c r="FQ400" s="79">
        <v>44.054141998291016</v>
      </c>
      <c r="FR400" s="79">
        <v>43.195381164550781</v>
      </c>
      <c r="FS400" s="79">
        <v>41.261806488037109</v>
      </c>
      <c r="FT400" s="79">
        <v>40.424713134765625</v>
      </c>
      <c r="FU400" s="79">
        <v>2.3125873878598213E-2</v>
      </c>
      <c r="FV400" s="79">
        <v>3.3832233399152756E-2</v>
      </c>
      <c r="FW400" s="79">
        <v>2.2420531138777733E-2</v>
      </c>
      <c r="FX400" s="79">
        <v>1139</v>
      </c>
      <c r="FY400" s="79">
        <v>1</v>
      </c>
      <c r="FZ400" s="52"/>
      <c r="GA400" s="34"/>
    </row>
    <row r="401" spans="1:183" x14ac:dyDescent="0.25">
      <c r="A401" t="s">
        <v>186</v>
      </c>
      <c r="B401" t="s">
        <v>236</v>
      </c>
      <c r="C401" t="s">
        <v>194</v>
      </c>
      <c r="D401" t="s">
        <v>203</v>
      </c>
      <c r="E401" t="s">
        <v>239</v>
      </c>
      <c r="F401" t="s">
        <v>178</v>
      </c>
      <c r="G401" t="s">
        <v>1</v>
      </c>
      <c r="H401" s="79">
        <v>20910</v>
      </c>
      <c r="I401" s="79">
        <v>0.54510867595672607</v>
      </c>
      <c r="J401" s="79">
        <v>0.47879499197006226</v>
      </c>
      <c r="K401" s="79">
        <v>0.4624769389629364</v>
      </c>
      <c r="L401" s="79">
        <v>0.45264232158660889</v>
      </c>
      <c r="M401" s="79">
        <v>0.46777981519699097</v>
      </c>
      <c r="N401" s="79">
        <v>0.49375432729721069</v>
      </c>
      <c r="O401" s="79">
        <v>0.56691938638687134</v>
      </c>
      <c r="P401" s="79">
        <v>0.64045733213424683</v>
      </c>
      <c r="Q401" s="79">
        <v>0.64242726564407349</v>
      </c>
      <c r="R401" s="79">
        <v>0.61181169748306274</v>
      </c>
      <c r="S401" s="79">
        <v>0.57431155443191528</v>
      </c>
      <c r="T401" s="79">
        <v>0.53016781806945801</v>
      </c>
      <c r="U401" s="79">
        <v>0.50734245777130127</v>
      </c>
      <c r="V401" s="79">
        <v>0.49994972348213196</v>
      </c>
      <c r="W401" s="79">
        <v>0.46850267052650452</v>
      </c>
      <c r="X401" s="79">
        <v>0.47695595026016235</v>
      </c>
      <c r="Y401" s="79">
        <v>0.52496165037155151</v>
      </c>
      <c r="Z401" s="79">
        <v>0.70718920230865479</v>
      </c>
      <c r="AA401" s="79">
        <v>0.86849343776702881</v>
      </c>
      <c r="AB401" s="79">
        <v>0.92556625604629517</v>
      </c>
      <c r="AC401" s="79">
        <v>0.94282048940658569</v>
      </c>
      <c r="AD401" s="79">
        <v>0.89514791965484619</v>
      </c>
      <c r="AE401" s="79">
        <v>0.8197624683380127</v>
      </c>
      <c r="AF401" s="79">
        <v>0.68660742044448853</v>
      </c>
      <c r="AG401" s="79">
        <v>-8.529546856880188E-2</v>
      </c>
      <c r="AH401" s="79">
        <v>-8.2135885953903198E-2</v>
      </c>
      <c r="AI401" s="79">
        <v>-4.1833862662315369E-2</v>
      </c>
      <c r="AJ401" s="79">
        <v>-3.0660249292850494E-2</v>
      </c>
      <c r="AK401" s="79">
        <v>-2.4009870365262032E-2</v>
      </c>
      <c r="AL401" s="79">
        <v>-2.6443475857377052E-2</v>
      </c>
      <c r="AM401" s="79">
        <v>-6.9353180006146431E-3</v>
      </c>
      <c r="AN401" s="79">
        <v>-3.1799152493476868E-2</v>
      </c>
      <c r="AO401" s="79">
        <v>-7.2907797992229462E-2</v>
      </c>
      <c r="AP401" s="79">
        <v>-2.9784660786390305E-2</v>
      </c>
      <c r="AQ401" s="79">
        <v>-3.3268194645643234E-2</v>
      </c>
      <c r="AR401" s="79">
        <v>-3.9351433515548706E-2</v>
      </c>
      <c r="AS401" s="79">
        <v>-4.8411611467599869E-2</v>
      </c>
      <c r="AT401" s="79">
        <v>-5.3993605077266693E-2</v>
      </c>
      <c r="AU401" s="79">
        <v>-5.9774201363325119E-2</v>
      </c>
      <c r="AV401" s="79">
        <v>-1.6723278909921646E-2</v>
      </c>
      <c r="AW401" s="79">
        <v>-1.2687480077147484E-2</v>
      </c>
      <c r="AX401" s="79">
        <v>-1.5987658873200417E-2</v>
      </c>
      <c r="AY401" s="79">
        <v>2.1675229072570801E-3</v>
      </c>
      <c r="AZ401" s="79">
        <v>-2.6747271418571472E-2</v>
      </c>
      <c r="BA401" s="79">
        <v>-4.39729243516922E-2</v>
      </c>
      <c r="BB401" s="79">
        <v>-9.9975764751434326E-2</v>
      </c>
      <c r="BC401" s="79">
        <v>-0.10883353650569916</v>
      </c>
      <c r="BD401" s="79">
        <v>-7.2549164295196533E-2</v>
      </c>
      <c r="BE401" s="79">
        <v>-5.242137610912323E-2</v>
      </c>
      <c r="BF401" s="79">
        <v>-5.2051741629838943E-2</v>
      </c>
      <c r="BG401" s="79">
        <v>-1.4425810426473618E-2</v>
      </c>
      <c r="BH401" s="79">
        <v>-3.535060677677393E-3</v>
      </c>
      <c r="BI401" s="79">
        <v>2.0072341430932283E-3</v>
      </c>
      <c r="BJ401" s="79">
        <v>-3.2309623202309012E-4</v>
      </c>
      <c r="BK401" s="79">
        <v>2.3562734946608543E-2</v>
      </c>
      <c r="BL401" s="79">
        <v>-4.5315278111957014E-4</v>
      </c>
      <c r="BM401" s="79">
        <v>-3.6531440913677216E-2</v>
      </c>
      <c r="BN401" s="79">
        <v>3.8422348443418741E-3</v>
      </c>
      <c r="BO401" s="79">
        <v>1.6488829860463738E-3</v>
      </c>
      <c r="BP401" s="79">
        <v>-1.3541108928620815E-2</v>
      </c>
      <c r="BQ401" s="79">
        <v>-2.2325392812490463E-2</v>
      </c>
      <c r="BR401" s="79">
        <v>-2.6085799559950829E-2</v>
      </c>
      <c r="BS401" s="79">
        <v>-3.3595465123653412E-2</v>
      </c>
      <c r="BT401" s="79">
        <v>8.4644947201013565E-3</v>
      </c>
      <c r="BU401" s="79">
        <v>1.3695630244910717E-2</v>
      </c>
      <c r="BV401" s="79">
        <v>2.1644189953804016E-2</v>
      </c>
      <c r="BW401" s="79">
        <v>4.3081387877464294E-2</v>
      </c>
      <c r="BX401" s="79">
        <v>2.5973543524742126E-2</v>
      </c>
      <c r="BY401" s="79">
        <v>1.5221905894577503E-2</v>
      </c>
      <c r="BZ401" s="79">
        <v>-3.9708826690912247E-2</v>
      </c>
      <c r="CA401" s="79">
        <v>-4.9787785857915878E-2</v>
      </c>
      <c r="CB401" s="79">
        <v>-2.7973221614956856E-2</v>
      </c>
      <c r="CC401" s="79">
        <v>-2.9652874916791916E-2</v>
      </c>
      <c r="CD401" s="79">
        <v>-3.1215561553835869E-2</v>
      </c>
      <c r="CE401" s="79">
        <v>4.5569241046905518E-3</v>
      </c>
      <c r="CF401" s="79">
        <v>1.5251762233674526E-2</v>
      </c>
      <c r="CG401" s="79">
        <v>2.0026601850986481E-2</v>
      </c>
      <c r="CH401" s="79">
        <v>1.7767800018191338E-2</v>
      </c>
      <c r="CI401" s="79">
        <v>4.4685591012239456E-2</v>
      </c>
      <c r="CJ401" s="79">
        <v>2.1256990730762482E-2</v>
      </c>
      <c r="CK401" s="79">
        <v>-1.1337295174598694E-2</v>
      </c>
      <c r="CL401" s="79">
        <v>2.7132119983434677E-2</v>
      </c>
      <c r="CM401" s="79">
        <v>2.5832345709204674E-2</v>
      </c>
      <c r="CN401" s="79">
        <v>4.3350439518690109E-3</v>
      </c>
      <c r="CO401" s="79">
        <v>-4.2581614106893539E-3</v>
      </c>
      <c r="CP401" s="79">
        <v>-6.7569366656243801E-3</v>
      </c>
      <c r="CQ401" s="79">
        <v>-1.5464149415493011E-2</v>
      </c>
      <c r="CR401" s="79">
        <v>2.5909468531608582E-2</v>
      </c>
      <c r="CS401" s="79">
        <v>3.1968496739864349E-2</v>
      </c>
      <c r="CT401" s="79">
        <v>4.7707892954349518E-2</v>
      </c>
      <c r="CU401" s="79">
        <v>7.1418203413486481E-2</v>
      </c>
      <c r="CV401" s="79">
        <v>6.2487822026014328E-2</v>
      </c>
      <c r="CW401" s="79">
        <v>5.6220065802335739E-2</v>
      </c>
      <c r="CX401" s="79">
        <v>2.0318753086030483E-3</v>
      </c>
      <c r="CY401" s="79">
        <v>-8.8928742334246635E-3</v>
      </c>
      <c r="CZ401" s="79">
        <v>2.8999433852732182E-3</v>
      </c>
      <c r="DA401" s="79">
        <v>-6.8843741901218891E-3</v>
      </c>
      <c r="DB401" s="79">
        <v>-1.0379376821219921E-2</v>
      </c>
      <c r="DC401" s="79">
        <v>2.3539658635854721E-2</v>
      </c>
      <c r="DD401" s="79">
        <v>3.4038584679365158E-2</v>
      </c>
      <c r="DE401" s="79">
        <v>3.8045972585678101E-2</v>
      </c>
      <c r="DF401" s="79">
        <v>3.5858694463968277E-2</v>
      </c>
      <c r="DG401" s="79">
        <v>6.5808452665805817E-2</v>
      </c>
      <c r="DH401" s="79">
        <v>4.2967133224010468E-2</v>
      </c>
      <c r="DI401" s="79">
        <v>1.3856853358447552E-2</v>
      </c>
      <c r="DJ401" s="79">
        <v>5.0422009080648422E-2</v>
      </c>
      <c r="DK401" s="79">
        <v>5.0015807151794434E-2</v>
      </c>
      <c r="DL401" s="79">
        <v>2.2211195901036263E-2</v>
      </c>
      <c r="DM401" s="79">
        <v>1.3809071853756905E-2</v>
      </c>
      <c r="DN401" s="79">
        <v>1.2571925297379494E-2</v>
      </c>
      <c r="DO401" s="79">
        <v>2.6671660598367453E-3</v>
      </c>
      <c r="DP401" s="79">
        <v>4.3354444205760956E-2</v>
      </c>
      <c r="DQ401" s="79">
        <v>5.0241358578205109E-2</v>
      </c>
      <c r="DR401" s="79">
        <v>7.377159595489502E-2</v>
      </c>
      <c r="DS401" s="79">
        <v>9.9755033850669861E-2</v>
      </c>
      <c r="DT401" s="79">
        <v>9.900210052728653E-2</v>
      </c>
      <c r="DU401" s="79">
        <v>9.7218222916126251E-2</v>
      </c>
      <c r="DV401" s="79">
        <v>4.3772570788860321E-2</v>
      </c>
      <c r="DW401" s="79">
        <v>3.2002031803131104E-2</v>
      </c>
      <c r="DX401" s="79">
        <v>3.3773105591535568E-2</v>
      </c>
      <c r="DY401" s="79">
        <v>2.5989722460508347E-2</v>
      </c>
      <c r="DZ401" s="79">
        <v>1.970476470887661E-2</v>
      </c>
      <c r="EA401" s="79">
        <v>5.0947714596986771E-2</v>
      </c>
      <c r="EB401" s="79">
        <v>6.1163771897554398E-2</v>
      </c>
      <c r="EC401" s="79">
        <v>6.4063072204589844E-2</v>
      </c>
      <c r="ED401" s="79">
        <v>6.1979074031114578E-2</v>
      </c>
      <c r="EE401" s="79">
        <v>9.6306510269641876E-2</v>
      </c>
      <c r="EF401" s="79">
        <v>7.4313133955001831E-2</v>
      </c>
      <c r="EG401" s="79">
        <v>5.0233196467161179E-2</v>
      </c>
      <c r="EH401" s="79">
        <v>8.4048904478549957E-2</v>
      </c>
      <c r="EI401" s="79">
        <v>8.4932886064052582E-2</v>
      </c>
      <c r="EJ401" s="79">
        <v>4.8021521419286728E-2</v>
      </c>
      <c r="EK401" s="79">
        <v>3.9895288646221161E-2</v>
      </c>
      <c r="EL401" s="79">
        <v>4.0479730814695358E-2</v>
      </c>
      <c r="EM401" s="79">
        <v>2.8845902532339096E-2</v>
      </c>
      <c r="EN401" s="79">
        <v>6.8542219698429108E-2</v>
      </c>
      <c r="EO401" s="79">
        <v>7.6624467968940735E-2</v>
      </c>
      <c r="EP401" s="79">
        <v>0.1114034429192543</v>
      </c>
      <c r="EQ401" s="79">
        <v>0.14066888391971588</v>
      </c>
      <c r="ER401" s="79">
        <v>0.15172290802001953</v>
      </c>
      <c r="ES401" s="79">
        <v>0.15641304850578308</v>
      </c>
      <c r="ET401" s="79">
        <v>0.1040395125746727</v>
      </c>
      <c r="EU401" s="79">
        <v>9.1047786176204681E-2</v>
      </c>
      <c r="EV401" s="79">
        <v>7.8349046409130096E-2</v>
      </c>
      <c r="EW401" s="79">
        <v>40.368595123291016</v>
      </c>
      <c r="EX401" s="79">
        <v>39.596298217773438</v>
      </c>
      <c r="EY401" s="79">
        <v>39.145450592041016</v>
      </c>
      <c r="EZ401" s="79">
        <v>38.050350189208984</v>
      </c>
      <c r="FA401" s="79">
        <v>37.897789001464844</v>
      </c>
      <c r="FB401" s="79">
        <v>37.492210388183594</v>
      </c>
      <c r="FC401" s="79">
        <v>37.494228363037109</v>
      </c>
      <c r="FD401" s="79">
        <v>38.218692779541016</v>
      </c>
      <c r="FE401" s="79">
        <v>44.177253723144531</v>
      </c>
      <c r="FF401" s="79">
        <v>47.819896697998047</v>
      </c>
      <c r="FG401" s="79">
        <v>50.662338256835938</v>
      </c>
      <c r="FH401" s="79">
        <v>53.349834442138672</v>
      </c>
      <c r="FI401" s="79">
        <v>54.327144622802734</v>
      </c>
      <c r="FJ401" s="79">
        <v>55.945945739746094</v>
      </c>
      <c r="FK401" s="79">
        <v>57.025012969970703</v>
      </c>
      <c r="FL401" s="79">
        <v>56.765060424804688</v>
      </c>
      <c r="FM401" s="79">
        <v>54.628917694091797</v>
      </c>
      <c r="FN401" s="79">
        <v>50.680225372314453</v>
      </c>
      <c r="FO401" s="79">
        <v>48.743717193603516</v>
      </c>
      <c r="FP401" s="79">
        <v>46.990852355957031</v>
      </c>
      <c r="FQ401" s="79">
        <v>46.002021789550781</v>
      </c>
      <c r="FR401" s="79">
        <v>45.251365661621094</v>
      </c>
      <c r="FS401" s="79">
        <v>43.101902008056641</v>
      </c>
      <c r="FT401" s="79">
        <v>42.125259399414063</v>
      </c>
      <c r="FU401" s="79">
        <v>2.5413287803530693E-2</v>
      </c>
      <c r="FV401" s="79">
        <v>3.0100615695118904E-2</v>
      </c>
      <c r="FW401" s="79">
        <v>2.5762060657143593E-2</v>
      </c>
      <c r="FX401" s="79">
        <v>907</v>
      </c>
      <c r="FY401" s="79">
        <v>1</v>
      </c>
      <c r="FZ401" s="52"/>
      <c r="GA401" s="34"/>
    </row>
    <row r="402" spans="1:183" x14ac:dyDescent="0.25">
      <c r="A402" t="s">
        <v>186</v>
      </c>
      <c r="B402" t="s">
        <v>236</v>
      </c>
      <c r="C402" t="s">
        <v>194</v>
      </c>
      <c r="D402" t="s">
        <v>203</v>
      </c>
      <c r="E402" t="s">
        <v>239</v>
      </c>
      <c r="F402" t="s">
        <v>179</v>
      </c>
      <c r="G402" t="s">
        <v>1</v>
      </c>
      <c r="H402" s="79">
        <v>1008</v>
      </c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  <c r="AH402" s="79"/>
      <c r="AI402" s="79"/>
      <c r="AJ402" s="79"/>
      <c r="AK402" s="79"/>
      <c r="AL402" s="79"/>
      <c r="AM402" s="79"/>
      <c r="AN402" s="79"/>
      <c r="AO402" s="79"/>
      <c r="AP402" s="79"/>
      <c r="AQ402" s="79"/>
      <c r="AR402" s="79"/>
      <c r="AS402" s="79"/>
      <c r="AT402" s="79"/>
      <c r="AU402" s="79"/>
      <c r="AV402" s="79"/>
      <c r="AW402" s="79"/>
      <c r="AX402" s="79"/>
      <c r="AY402" s="79"/>
      <c r="AZ402" s="79"/>
      <c r="BA402" s="79"/>
      <c r="BB402" s="79"/>
      <c r="BC402" s="79"/>
      <c r="BD402" s="79"/>
      <c r="BE402" s="79"/>
      <c r="BF402" s="79"/>
      <c r="BG402" s="79"/>
      <c r="BH402" s="79"/>
      <c r="BI402" s="79"/>
      <c r="BJ402" s="79"/>
      <c r="BK402" s="79"/>
      <c r="BL402" s="79"/>
      <c r="BM402" s="79"/>
      <c r="BN402" s="79"/>
      <c r="BO402" s="79"/>
      <c r="BP402" s="79"/>
      <c r="BQ402" s="79"/>
      <c r="BR402" s="79"/>
      <c r="BS402" s="79"/>
      <c r="BT402" s="79"/>
      <c r="BU402" s="79"/>
      <c r="BV402" s="79"/>
      <c r="BW402" s="79"/>
      <c r="BX402" s="79"/>
      <c r="BY402" s="79"/>
      <c r="BZ402" s="79"/>
      <c r="CA402" s="79"/>
      <c r="CB402" s="79"/>
      <c r="CC402" s="79"/>
      <c r="CD402" s="79"/>
      <c r="CE402" s="79"/>
      <c r="CF402" s="79"/>
      <c r="CG402" s="79"/>
      <c r="CH402" s="79"/>
      <c r="CI402" s="79"/>
      <c r="CJ402" s="79"/>
      <c r="CK402" s="79"/>
      <c r="CL402" s="79"/>
      <c r="CM402" s="79"/>
      <c r="CN402" s="79"/>
      <c r="CO402" s="79"/>
      <c r="CP402" s="79"/>
      <c r="CQ402" s="79"/>
      <c r="CR402" s="79"/>
      <c r="CS402" s="79"/>
      <c r="CT402" s="79"/>
      <c r="CU402" s="79"/>
      <c r="CV402" s="79"/>
      <c r="CW402" s="79"/>
      <c r="CX402" s="79"/>
      <c r="CY402" s="79"/>
      <c r="CZ402" s="79"/>
      <c r="DA402" s="79"/>
      <c r="DB402" s="79"/>
      <c r="DC402" s="79"/>
      <c r="DD402" s="79"/>
      <c r="DE402" s="79"/>
      <c r="DF402" s="79"/>
      <c r="DG402" s="79"/>
      <c r="DH402" s="79"/>
      <c r="DI402" s="79"/>
      <c r="DJ402" s="79"/>
      <c r="DK402" s="79"/>
      <c r="DL402" s="79"/>
      <c r="DM402" s="79"/>
      <c r="DN402" s="79"/>
      <c r="DO402" s="79"/>
      <c r="DP402" s="79"/>
      <c r="DQ402" s="79"/>
      <c r="DR402" s="79"/>
      <c r="DS402" s="79"/>
      <c r="DT402" s="79"/>
      <c r="DU402" s="79"/>
      <c r="DV402" s="79"/>
      <c r="DW402" s="79"/>
      <c r="DX402" s="79"/>
      <c r="DY402" s="79"/>
      <c r="DZ402" s="79"/>
      <c r="EA402" s="79"/>
      <c r="EB402" s="79"/>
      <c r="EC402" s="79"/>
      <c r="ED402" s="79"/>
      <c r="EE402" s="79"/>
      <c r="EF402" s="79"/>
      <c r="EG402" s="79"/>
      <c r="EH402" s="79"/>
      <c r="EI402" s="79"/>
      <c r="EJ402" s="79"/>
      <c r="EK402" s="79"/>
      <c r="EL402" s="79"/>
      <c r="EM402" s="79"/>
      <c r="EN402" s="79"/>
      <c r="EO402" s="79"/>
      <c r="EP402" s="79"/>
      <c r="EQ402" s="79"/>
      <c r="ER402" s="79"/>
      <c r="ES402" s="79"/>
      <c r="ET402" s="79"/>
      <c r="EU402" s="79"/>
      <c r="EV402" s="79"/>
      <c r="EW402" s="79"/>
      <c r="EX402" s="79"/>
      <c r="EY402" s="79"/>
      <c r="EZ402" s="79"/>
      <c r="FA402" s="79"/>
      <c r="FB402" s="79"/>
      <c r="FC402" s="79"/>
      <c r="FD402" s="79"/>
      <c r="FE402" s="79"/>
      <c r="FF402" s="79"/>
      <c r="FG402" s="79"/>
      <c r="FH402" s="79"/>
      <c r="FI402" s="79"/>
      <c r="FJ402" s="79"/>
      <c r="FK402" s="79"/>
      <c r="FL402" s="79"/>
      <c r="FM402" s="79"/>
      <c r="FN402" s="79"/>
      <c r="FO402" s="79"/>
      <c r="FP402" s="79"/>
      <c r="FQ402" s="79"/>
      <c r="FR402" s="79"/>
      <c r="FS402" s="79"/>
      <c r="FT402" s="79"/>
      <c r="FU402" s="79"/>
      <c r="FV402" s="79"/>
      <c r="FW402" s="79"/>
      <c r="FX402" s="79">
        <v>11</v>
      </c>
      <c r="FY402" s="79">
        <v>0</v>
      </c>
      <c r="FZ402" s="52"/>
      <c r="GA402" s="34"/>
    </row>
    <row r="403" spans="1:183" x14ac:dyDescent="0.25">
      <c r="A403" t="s">
        <v>186</v>
      </c>
      <c r="B403" t="s">
        <v>236</v>
      </c>
      <c r="C403" t="s">
        <v>194</v>
      </c>
      <c r="D403" t="s">
        <v>203</v>
      </c>
      <c r="E403" t="s">
        <v>239</v>
      </c>
      <c r="F403" t="s">
        <v>180</v>
      </c>
      <c r="G403" t="s">
        <v>1</v>
      </c>
      <c r="H403" s="79">
        <v>487</v>
      </c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  <c r="AH403" s="79"/>
      <c r="AI403" s="79"/>
      <c r="AJ403" s="79"/>
      <c r="AK403" s="79"/>
      <c r="AL403" s="79"/>
      <c r="AM403" s="79"/>
      <c r="AN403" s="79"/>
      <c r="AO403" s="79"/>
      <c r="AP403" s="79"/>
      <c r="AQ403" s="79"/>
      <c r="AR403" s="79"/>
      <c r="AS403" s="79"/>
      <c r="AT403" s="79"/>
      <c r="AU403" s="79"/>
      <c r="AV403" s="79"/>
      <c r="AW403" s="79"/>
      <c r="AX403" s="79"/>
      <c r="AY403" s="79"/>
      <c r="AZ403" s="79"/>
      <c r="BA403" s="79"/>
      <c r="BB403" s="79"/>
      <c r="BC403" s="79"/>
      <c r="BD403" s="79"/>
      <c r="BE403" s="79"/>
      <c r="BF403" s="79"/>
      <c r="BG403" s="79"/>
      <c r="BH403" s="79"/>
      <c r="BI403" s="79"/>
      <c r="BJ403" s="79"/>
      <c r="BK403" s="79"/>
      <c r="BL403" s="79"/>
      <c r="BM403" s="79"/>
      <c r="BN403" s="79"/>
      <c r="BO403" s="79"/>
      <c r="BP403" s="79"/>
      <c r="BQ403" s="79"/>
      <c r="BR403" s="79"/>
      <c r="BS403" s="79"/>
      <c r="BT403" s="79"/>
      <c r="BU403" s="79"/>
      <c r="BV403" s="79"/>
      <c r="BW403" s="79"/>
      <c r="BX403" s="79"/>
      <c r="BY403" s="79"/>
      <c r="BZ403" s="79"/>
      <c r="CA403" s="79"/>
      <c r="CB403" s="79"/>
      <c r="CC403" s="79"/>
      <c r="CD403" s="79"/>
      <c r="CE403" s="79"/>
      <c r="CF403" s="79"/>
      <c r="CG403" s="79"/>
      <c r="CH403" s="79"/>
      <c r="CI403" s="79"/>
      <c r="CJ403" s="79"/>
      <c r="CK403" s="79"/>
      <c r="CL403" s="79"/>
      <c r="CM403" s="79"/>
      <c r="CN403" s="79"/>
      <c r="CO403" s="79"/>
      <c r="CP403" s="79"/>
      <c r="CQ403" s="79"/>
      <c r="CR403" s="79"/>
      <c r="CS403" s="79"/>
      <c r="CT403" s="79"/>
      <c r="CU403" s="79"/>
      <c r="CV403" s="79"/>
      <c r="CW403" s="79"/>
      <c r="CX403" s="79"/>
      <c r="CY403" s="79"/>
      <c r="CZ403" s="79"/>
      <c r="DA403" s="79"/>
      <c r="DB403" s="79"/>
      <c r="DC403" s="79"/>
      <c r="DD403" s="79"/>
      <c r="DE403" s="79"/>
      <c r="DF403" s="79"/>
      <c r="DG403" s="79"/>
      <c r="DH403" s="79"/>
      <c r="DI403" s="79"/>
      <c r="DJ403" s="79"/>
      <c r="DK403" s="79"/>
      <c r="DL403" s="79"/>
      <c r="DM403" s="79"/>
      <c r="DN403" s="79"/>
      <c r="DO403" s="79"/>
      <c r="DP403" s="79"/>
      <c r="DQ403" s="79"/>
      <c r="DR403" s="79"/>
      <c r="DS403" s="79"/>
      <c r="DT403" s="79"/>
      <c r="DU403" s="79"/>
      <c r="DV403" s="79"/>
      <c r="DW403" s="79"/>
      <c r="DX403" s="79"/>
      <c r="DY403" s="79"/>
      <c r="DZ403" s="79"/>
      <c r="EA403" s="79"/>
      <c r="EB403" s="79"/>
      <c r="EC403" s="79"/>
      <c r="ED403" s="79"/>
      <c r="EE403" s="79"/>
      <c r="EF403" s="79"/>
      <c r="EG403" s="79"/>
      <c r="EH403" s="79"/>
      <c r="EI403" s="79"/>
      <c r="EJ403" s="79"/>
      <c r="EK403" s="79"/>
      <c r="EL403" s="79"/>
      <c r="EM403" s="79"/>
      <c r="EN403" s="79"/>
      <c r="EO403" s="79"/>
      <c r="EP403" s="79"/>
      <c r="EQ403" s="79"/>
      <c r="ER403" s="79"/>
      <c r="ES403" s="79"/>
      <c r="ET403" s="79"/>
      <c r="EU403" s="79"/>
      <c r="EV403" s="79"/>
      <c r="EW403" s="79"/>
      <c r="EX403" s="79"/>
      <c r="EY403" s="79"/>
      <c r="EZ403" s="79"/>
      <c r="FA403" s="79"/>
      <c r="FB403" s="79"/>
      <c r="FC403" s="79"/>
      <c r="FD403" s="79"/>
      <c r="FE403" s="79"/>
      <c r="FF403" s="79"/>
      <c r="FG403" s="79"/>
      <c r="FH403" s="79"/>
      <c r="FI403" s="79"/>
      <c r="FJ403" s="79"/>
      <c r="FK403" s="79"/>
      <c r="FL403" s="79"/>
      <c r="FM403" s="79"/>
      <c r="FN403" s="79"/>
      <c r="FO403" s="79"/>
      <c r="FP403" s="79"/>
      <c r="FQ403" s="79"/>
      <c r="FR403" s="79"/>
      <c r="FS403" s="79"/>
      <c r="FT403" s="79"/>
      <c r="FU403" s="79"/>
      <c r="FV403" s="79"/>
      <c r="FW403" s="79"/>
      <c r="FX403" s="79">
        <v>28</v>
      </c>
      <c r="FY403" s="79">
        <v>0</v>
      </c>
      <c r="FZ403" s="52"/>
      <c r="GA403" s="34"/>
    </row>
    <row r="404" spans="1:183" x14ac:dyDescent="0.25">
      <c r="A404" t="s">
        <v>186</v>
      </c>
      <c r="B404" t="s">
        <v>236</v>
      </c>
      <c r="C404" t="s">
        <v>194</v>
      </c>
      <c r="D404" t="s">
        <v>203</v>
      </c>
      <c r="E404" t="s">
        <v>239</v>
      </c>
      <c r="F404" t="s">
        <v>181</v>
      </c>
      <c r="G404" t="s">
        <v>1</v>
      </c>
      <c r="H404" s="79">
        <v>234</v>
      </c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  <c r="AH404" s="79"/>
      <c r="AI404" s="79"/>
      <c r="AJ404" s="79"/>
      <c r="AK404" s="79"/>
      <c r="AL404" s="79"/>
      <c r="AM404" s="79"/>
      <c r="AN404" s="79"/>
      <c r="AO404" s="79"/>
      <c r="AP404" s="79"/>
      <c r="AQ404" s="79"/>
      <c r="AR404" s="79"/>
      <c r="AS404" s="79"/>
      <c r="AT404" s="79"/>
      <c r="AU404" s="79"/>
      <c r="AV404" s="79"/>
      <c r="AW404" s="79"/>
      <c r="AX404" s="79"/>
      <c r="AY404" s="79"/>
      <c r="AZ404" s="79"/>
      <c r="BA404" s="79"/>
      <c r="BB404" s="79"/>
      <c r="BC404" s="79"/>
      <c r="BD404" s="79"/>
      <c r="BE404" s="79"/>
      <c r="BF404" s="79"/>
      <c r="BG404" s="79"/>
      <c r="BH404" s="79"/>
      <c r="BI404" s="79"/>
      <c r="BJ404" s="79"/>
      <c r="BK404" s="79"/>
      <c r="BL404" s="79"/>
      <c r="BM404" s="79"/>
      <c r="BN404" s="79"/>
      <c r="BO404" s="79"/>
      <c r="BP404" s="79"/>
      <c r="BQ404" s="79"/>
      <c r="BR404" s="79"/>
      <c r="BS404" s="79"/>
      <c r="BT404" s="79"/>
      <c r="BU404" s="79"/>
      <c r="BV404" s="79"/>
      <c r="BW404" s="79"/>
      <c r="BX404" s="79"/>
      <c r="BY404" s="79"/>
      <c r="BZ404" s="79"/>
      <c r="CA404" s="79"/>
      <c r="CB404" s="79"/>
      <c r="CC404" s="79"/>
      <c r="CD404" s="79"/>
      <c r="CE404" s="79"/>
      <c r="CF404" s="79"/>
      <c r="CG404" s="79"/>
      <c r="CH404" s="79"/>
      <c r="CI404" s="79"/>
      <c r="CJ404" s="79"/>
      <c r="CK404" s="79"/>
      <c r="CL404" s="79"/>
      <c r="CM404" s="79"/>
      <c r="CN404" s="79"/>
      <c r="CO404" s="79"/>
      <c r="CP404" s="79"/>
      <c r="CQ404" s="79"/>
      <c r="CR404" s="79"/>
      <c r="CS404" s="79"/>
      <c r="CT404" s="79"/>
      <c r="CU404" s="79"/>
      <c r="CV404" s="79"/>
      <c r="CW404" s="79"/>
      <c r="CX404" s="79"/>
      <c r="CY404" s="79"/>
      <c r="CZ404" s="79"/>
      <c r="DA404" s="79"/>
      <c r="DB404" s="79"/>
      <c r="DC404" s="79"/>
      <c r="DD404" s="79"/>
      <c r="DE404" s="79"/>
      <c r="DF404" s="79"/>
      <c r="DG404" s="79"/>
      <c r="DH404" s="79"/>
      <c r="DI404" s="79"/>
      <c r="DJ404" s="79"/>
      <c r="DK404" s="79"/>
      <c r="DL404" s="79"/>
      <c r="DM404" s="79"/>
      <c r="DN404" s="79"/>
      <c r="DO404" s="79"/>
      <c r="DP404" s="79"/>
      <c r="DQ404" s="79"/>
      <c r="DR404" s="79"/>
      <c r="DS404" s="79"/>
      <c r="DT404" s="79"/>
      <c r="DU404" s="79"/>
      <c r="DV404" s="79"/>
      <c r="DW404" s="79"/>
      <c r="DX404" s="79"/>
      <c r="DY404" s="79"/>
      <c r="DZ404" s="79"/>
      <c r="EA404" s="79"/>
      <c r="EB404" s="79"/>
      <c r="EC404" s="79"/>
      <c r="ED404" s="79"/>
      <c r="EE404" s="79"/>
      <c r="EF404" s="79"/>
      <c r="EG404" s="79"/>
      <c r="EH404" s="79"/>
      <c r="EI404" s="79"/>
      <c r="EJ404" s="79"/>
      <c r="EK404" s="79"/>
      <c r="EL404" s="79"/>
      <c r="EM404" s="79"/>
      <c r="EN404" s="79"/>
      <c r="EO404" s="79"/>
      <c r="EP404" s="79"/>
      <c r="EQ404" s="79"/>
      <c r="ER404" s="79"/>
      <c r="ES404" s="79"/>
      <c r="ET404" s="79"/>
      <c r="EU404" s="79"/>
      <c r="EV404" s="79"/>
      <c r="EW404" s="79"/>
      <c r="EX404" s="79"/>
      <c r="EY404" s="79"/>
      <c r="EZ404" s="79"/>
      <c r="FA404" s="79"/>
      <c r="FB404" s="79"/>
      <c r="FC404" s="79"/>
      <c r="FD404" s="79"/>
      <c r="FE404" s="79"/>
      <c r="FF404" s="79"/>
      <c r="FG404" s="79"/>
      <c r="FH404" s="79"/>
      <c r="FI404" s="79"/>
      <c r="FJ404" s="79"/>
      <c r="FK404" s="79"/>
      <c r="FL404" s="79"/>
      <c r="FM404" s="79"/>
      <c r="FN404" s="79"/>
      <c r="FO404" s="79"/>
      <c r="FP404" s="79"/>
      <c r="FQ404" s="79"/>
      <c r="FR404" s="79"/>
      <c r="FS404" s="79"/>
      <c r="FT404" s="79"/>
      <c r="FU404" s="79"/>
      <c r="FV404" s="79"/>
      <c r="FW404" s="79"/>
      <c r="FX404" s="79">
        <v>2</v>
      </c>
      <c r="FY404" s="79">
        <v>0</v>
      </c>
      <c r="FZ404" s="52"/>
      <c r="GA404" s="34"/>
    </row>
    <row r="405" spans="1:183" x14ac:dyDescent="0.25">
      <c r="A405" t="s">
        <v>186</v>
      </c>
      <c r="B405" t="s">
        <v>236</v>
      </c>
      <c r="C405" t="s">
        <v>194</v>
      </c>
      <c r="D405" t="s">
        <v>203</v>
      </c>
      <c r="E405" t="s">
        <v>239</v>
      </c>
      <c r="F405" t="s">
        <v>182</v>
      </c>
      <c r="G405" t="s">
        <v>1</v>
      </c>
      <c r="H405" s="79">
        <v>2439</v>
      </c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  <c r="BF405" s="79"/>
      <c r="BG405" s="79"/>
      <c r="BH405" s="79"/>
      <c r="BI405" s="79"/>
      <c r="BJ405" s="79"/>
      <c r="BK405" s="79"/>
      <c r="BL405" s="79"/>
      <c r="BM405" s="79"/>
      <c r="BN405" s="79"/>
      <c r="BO405" s="79"/>
      <c r="BP405" s="79"/>
      <c r="BQ405" s="79"/>
      <c r="BR405" s="79"/>
      <c r="BS405" s="79"/>
      <c r="BT405" s="79"/>
      <c r="BU405" s="79"/>
      <c r="BV405" s="79"/>
      <c r="BW405" s="79"/>
      <c r="BX405" s="79"/>
      <c r="BY405" s="79"/>
      <c r="BZ405" s="79"/>
      <c r="CA405" s="79"/>
      <c r="CB405" s="79"/>
      <c r="CC405" s="79"/>
      <c r="CD405" s="79"/>
      <c r="CE405" s="79"/>
      <c r="CF405" s="79"/>
      <c r="CG405" s="79"/>
      <c r="CH405" s="79"/>
      <c r="CI405" s="79"/>
      <c r="CJ405" s="79"/>
      <c r="CK405" s="79"/>
      <c r="CL405" s="79"/>
      <c r="CM405" s="79"/>
      <c r="CN405" s="79"/>
      <c r="CO405" s="79"/>
      <c r="CP405" s="79"/>
      <c r="CQ405" s="79"/>
      <c r="CR405" s="79"/>
      <c r="CS405" s="79"/>
      <c r="CT405" s="79"/>
      <c r="CU405" s="79"/>
      <c r="CV405" s="79"/>
      <c r="CW405" s="79"/>
      <c r="CX405" s="79"/>
      <c r="CY405" s="79"/>
      <c r="CZ405" s="79"/>
      <c r="DA405" s="79"/>
      <c r="DB405" s="79"/>
      <c r="DC405" s="79"/>
      <c r="DD405" s="79"/>
      <c r="DE405" s="79"/>
      <c r="DF405" s="79"/>
      <c r="DG405" s="79"/>
      <c r="DH405" s="79"/>
      <c r="DI405" s="79"/>
      <c r="DJ405" s="79"/>
      <c r="DK405" s="79"/>
      <c r="DL405" s="79"/>
      <c r="DM405" s="79"/>
      <c r="DN405" s="79"/>
      <c r="DO405" s="79"/>
      <c r="DP405" s="79"/>
      <c r="DQ405" s="79"/>
      <c r="DR405" s="79"/>
      <c r="DS405" s="79"/>
      <c r="DT405" s="79"/>
      <c r="DU405" s="79"/>
      <c r="DV405" s="79"/>
      <c r="DW405" s="79"/>
      <c r="DX405" s="79"/>
      <c r="DY405" s="79"/>
      <c r="DZ405" s="79"/>
      <c r="EA405" s="79"/>
      <c r="EB405" s="79"/>
      <c r="EC405" s="79"/>
      <c r="ED405" s="79"/>
      <c r="EE405" s="79"/>
      <c r="EF405" s="79"/>
      <c r="EG405" s="79"/>
      <c r="EH405" s="79"/>
      <c r="EI405" s="79"/>
      <c r="EJ405" s="79"/>
      <c r="EK405" s="79"/>
      <c r="EL405" s="79"/>
      <c r="EM405" s="79"/>
      <c r="EN405" s="79"/>
      <c r="EO405" s="79"/>
      <c r="EP405" s="79"/>
      <c r="EQ405" s="79"/>
      <c r="ER405" s="79"/>
      <c r="ES405" s="79"/>
      <c r="ET405" s="79"/>
      <c r="EU405" s="79"/>
      <c r="EV405" s="79"/>
      <c r="EW405" s="79"/>
      <c r="EX405" s="79"/>
      <c r="EY405" s="79"/>
      <c r="EZ405" s="79"/>
      <c r="FA405" s="79"/>
      <c r="FB405" s="79"/>
      <c r="FC405" s="79"/>
      <c r="FD405" s="79"/>
      <c r="FE405" s="79"/>
      <c r="FF405" s="79"/>
      <c r="FG405" s="79"/>
      <c r="FH405" s="79"/>
      <c r="FI405" s="79"/>
      <c r="FJ405" s="79"/>
      <c r="FK405" s="79"/>
      <c r="FL405" s="79"/>
      <c r="FM405" s="79"/>
      <c r="FN405" s="79"/>
      <c r="FO405" s="79"/>
      <c r="FP405" s="79"/>
      <c r="FQ405" s="79"/>
      <c r="FR405" s="79"/>
      <c r="FS405" s="79"/>
      <c r="FT405" s="79"/>
      <c r="FU405" s="79"/>
      <c r="FV405" s="79"/>
      <c r="FW405" s="79"/>
      <c r="FX405" s="79">
        <v>82</v>
      </c>
      <c r="FY405" s="79">
        <v>0</v>
      </c>
      <c r="FZ405" s="52"/>
      <c r="GA405" s="34"/>
    </row>
    <row r="406" spans="1:183" x14ac:dyDescent="0.25">
      <c r="A406" t="s">
        <v>186</v>
      </c>
      <c r="B406" t="s">
        <v>236</v>
      </c>
      <c r="C406" t="s">
        <v>194</v>
      </c>
      <c r="D406" t="s">
        <v>203</v>
      </c>
      <c r="E406" t="s">
        <v>239</v>
      </c>
      <c r="F406" t="s">
        <v>183</v>
      </c>
      <c r="G406" t="s">
        <v>1</v>
      </c>
      <c r="H406" s="79">
        <v>2182</v>
      </c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  <c r="AH406" s="79"/>
      <c r="AI406" s="79"/>
      <c r="AJ406" s="79"/>
      <c r="AK406" s="79"/>
      <c r="AL406" s="79"/>
      <c r="AM406" s="79"/>
      <c r="AN406" s="79"/>
      <c r="AO406" s="79"/>
      <c r="AP406" s="79"/>
      <c r="AQ406" s="79"/>
      <c r="AR406" s="79"/>
      <c r="AS406" s="79"/>
      <c r="AT406" s="79"/>
      <c r="AU406" s="79"/>
      <c r="AV406" s="79"/>
      <c r="AW406" s="79"/>
      <c r="AX406" s="79"/>
      <c r="AY406" s="79"/>
      <c r="AZ406" s="79"/>
      <c r="BA406" s="79"/>
      <c r="BB406" s="79"/>
      <c r="BC406" s="79"/>
      <c r="BD406" s="79"/>
      <c r="BE406" s="79"/>
      <c r="BF406" s="79"/>
      <c r="BG406" s="79"/>
      <c r="BH406" s="79"/>
      <c r="BI406" s="79"/>
      <c r="BJ406" s="79"/>
      <c r="BK406" s="79"/>
      <c r="BL406" s="79"/>
      <c r="BM406" s="79"/>
      <c r="BN406" s="79"/>
      <c r="BO406" s="79"/>
      <c r="BP406" s="79"/>
      <c r="BQ406" s="79"/>
      <c r="BR406" s="79"/>
      <c r="BS406" s="79"/>
      <c r="BT406" s="79"/>
      <c r="BU406" s="79"/>
      <c r="BV406" s="79"/>
      <c r="BW406" s="79"/>
      <c r="BX406" s="79"/>
      <c r="BY406" s="79"/>
      <c r="BZ406" s="79"/>
      <c r="CA406" s="79"/>
      <c r="CB406" s="79"/>
      <c r="CC406" s="79"/>
      <c r="CD406" s="79"/>
      <c r="CE406" s="79"/>
      <c r="CF406" s="79"/>
      <c r="CG406" s="79"/>
      <c r="CH406" s="79"/>
      <c r="CI406" s="79"/>
      <c r="CJ406" s="79"/>
      <c r="CK406" s="79"/>
      <c r="CL406" s="79"/>
      <c r="CM406" s="79"/>
      <c r="CN406" s="79"/>
      <c r="CO406" s="79"/>
      <c r="CP406" s="79"/>
      <c r="CQ406" s="79"/>
      <c r="CR406" s="79"/>
      <c r="CS406" s="79"/>
      <c r="CT406" s="79"/>
      <c r="CU406" s="79"/>
      <c r="CV406" s="79"/>
      <c r="CW406" s="79"/>
      <c r="CX406" s="79"/>
      <c r="CY406" s="79"/>
      <c r="CZ406" s="79"/>
      <c r="DA406" s="79"/>
      <c r="DB406" s="79"/>
      <c r="DC406" s="79"/>
      <c r="DD406" s="79"/>
      <c r="DE406" s="79"/>
      <c r="DF406" s="79"/>
      <c r="DG406" s="79"/>
      <c r="DH406" s="79"/>
      <c r="DI406" s="79"/>
      <c r="DJ406" s="79"/>
      <c r="DK406" s="79"/>
      <c r="DL406" s="79"/>
      <c r="DM406" s="79"/>
      <c r="DN406" s="79"/>
      <c r="DO406" s="79"/>
      <c r="DP406" s="79"/>
      <c r="DQ406" s="79"/>
      <c r="DR406" s="79"/>
      <c r="DS406" s="79"/>
      <c r="DT406" s="79"/>
      <c r="DU406" s="79"/>
      <c r="DV406" s="79"/>
      <c r="DW406" s="79"/>
      <c r="DX406" s="79"/>
      <c r="DY406" s="79"/>
      <c r="DZ406" s="79"/>
      <c r="EA406" s="79"/>
      <c r="EB406" s="79"/>
      <c r="EC406" s="79"/>
      <c r="ED406" s="79"/>
      <c r="EE406" s="79"/>
      <c r="EF406" s="79"/>
      <c r="EG406" s="79"/>
      <c r="EH406" s="79"/>
      <c r="EI406" s="79"/>
      <c r="EJ406" s="79"/>
      <c r="EK406" s="79"/>
      <c r="EL406" s="79"/>
      <c r="EM406" s="79"/>
      <c r="EN406" s="79"/>
      <c r="EO406" s="79"/>
      <c r="EP406" s="79"/>
      <c r="EQ406" s="79"/>
      <c r="ER406" s="79"/>
      <c r="ES406" s="79"/>
      <c r="ET406" s="79"/>
      <c r="EU406" s="79"/>
      <c r="EV406" s="79"/>
      <c r="EW406" s="79"/>
      <c r="EX406" s="79"/>
      <c r="EY406" s="79"/>
      <c r="EZ406" s="79"/>
      <c r="FA406" s="79"/>
      <c r="FB406" s="79"/>
      <c r="FC406" s="79"/>
      <c r="FD406" s="79"/>
      <c r="FE406" s="79"/>
      <c r="FF406" s="79"/>
      <c r="FG406" s="79"/>
      <c r="FH406" s="79"/>
      <c r="FI406" s="79"/>
      <c r="FJ406" s="79"/>
      <c r="FK406" s="79"/>
      <c r="FL406" s="79"/>
      <c r="FM406" s="79"/>
      <c r="FN406" s="79"/>
      <c r="FO406" s="79"/>
      <c r="FP406" s="79"/>
      <c r="FQ406" s="79"/>
      <c r="FR406" s="79"/>
      <c r="FS406" s="79"/>
      <c r="FT406" s="79"/>
      <c r="FU406" s="79"/>
      <c r="FV406" s="79"/>
      <c r="FW406" s="79"/>
      <c r="FX406" s="79">
        <v>55</v>
      </c>
      <c r="FY406" s="79">
        <v>0</v>
      </c>
      <c r="FZ406" s="52"/>
      <c r="GA406" s="34"/>
    </row>
    <row r="407" spans="1:183" x14ac:dyDescent="0.25">
      <c r="A407" t="s">
        <v>186</v>
      </c>
      <c r="B407" t="s">
        <v>236</v>
      </c>
      <c r="C407" t="s">
        <v>194</v>
      </c>
      <c r="D407" t="s">
        <v>203</v>
      </c>
      <c r="E407" t="s">
        <v>239</v>
      </c>
      <c r="F407" t="s">
        <v>184</v>
      </c>
      <c r="G407" t="s">
        <v>1</v>
      </c>
      <c r="H407" s="79">
        <v>1285</v>
      </c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  <c r="BF407" s="79"/>
      <c r="BG407" s="79"/>
      <c r="BH407" s="79"/>
      <c r="BI407" s="79"/>
      <c r="BJ407" s="79"/>
      <c r="BK407" s="79"/>
      <c r="BL407" s="79"/>
      <c r="BM407" s="79"/>
      <c r="BN407" s="79"/>
      <c r="BO407" s="79"/>
      <c r="BP407" s="79"/>
      <c r="BQ407" s="79"/>
      <c r="BR407" s="79"/>
      <c r="BS407" s="79"/>
      <c r="BT407" s="79"/>
      <c r="BU407" s="79"/>
      <c r="BV407" s="79"/>
      <c r="BW407" s="79"/>
      <c r="BX407" s="79"/>
      <c r="BY407" s="79"/>
      <c r="BZ407" s="79"/>
      <c r="CA407" s="79"/>
      <c r="CB407" s="79"/>
      <c r="CC407" s="79"/>
      <c r="CD407" s="79"/>
      <c r="CE407" s="79"/>
      <c r="CF407" s="79"/>
      <c r="CG407" s="79"/>
      <c r="CH407" s="79"/>
      <c r="CI407" s="79"/>
      <c r="CJ407" s="79"/>
      <c r="CK407" s="79"/>
      <c r="CL407" s="79"/>
      <c r="CM407" s="79"/>
      <c r="CN407" s="79"/>
      <c r="CO407" s="79"/>
      <c r="CP407" s="79"/>
      <c r="CQ407" s="79"/>
      <c r="CR407" s="79"/>
      <c r="CS407" s="79"/>
      <c r="CT407" s="79"/>
      <c r="CU407" s="79"/>
      <c r="CV407" s="79"/>
      <c r="CW407" s="79"/>
      <c r="CX407" s="79"/>
      <c r="CY407" s="79"/>
      <c r="CZ407" s="79"/>
      <c r="DA407" s="79"/>
      <c r="DB407" s="79"/>
      <c r="DC407" s="79"/>
      <c r="DD407" s="79"/>
      <c r="DE407" s="79"/>
      <c r="DF407" s="79"/>
      <c r="DG407" s="79"/>
      <c r="DH407" s="79"/>
      <c r="DI407" s="79"/>
      <c r="DJ407" s="79"/>
      <c r="DK407" s="79"/>
      <c r="DL407" s="79"/>
      <c r="DM407" s="79"/>
      <c r="DN407" s="79"/>
      <c r="DO407" s="79"/>
      <c r="DP407" s="79"/>
      <c r="DQ407" s="79"/>
      <c r="DR407" s="79"/>
      <c r="DS407" s="79"/>
      <c r="DT407" s="79"/>
      <c r="DU407" s="79"/>
      <c r="DV407" s="79"/>
      <c r="DW407" s="79"/>
      <c r="DX407" s="79"/>
      <c r="DY407" s="79"/>
      <c r="DZ407" s="79"/>
      <c r="EA407" s="79"/>
      <c r="EB407" s="79"/>
      <c r="EC407" s="79"/>
      <c r="ED407" s="79"/>
      <c r="EE407" s="79"/>
      <c r="EF407" s="79"/>
      <c r="EG407" s="79"/>
      <c r="EH407" s="79"/>
      <c r="EI407" s="79"/>
      <c r="EJ407" s="79"/>
      <c r="EK407" s="79"/>
      <c r="EL407" s="79"/>
      <c r="EM407" s="79"/>
      <c r="EN407" s="79"/>
      <c r="EO407" s="79"/>
      <c r="EP407" s="79"/>
      <c r="EQ407" s="79"/>
      <c r="ER407" s="79"/>
      <c r="ES407" s="79"/>
      <c r="ET407" s="79"/>
      <c r="EU407" s="79"/>
      <c r="EV407" s="79"/>
      <c r="EW407" s="79"/>
      <c r="EX407" s="79"/>
      <c r="EY407" s="79"/>
      <c r="EZ407" s="79"/>
      <c r="FA407" s="79"/>
      <c r="FB407" s="79"/>
      <c r="FC407" s="79"/>
      <c r="FD407" s="79"/>
      <c r="FE407" s="79"/>
      <c r="FF407" s="79"/>
      <c r="FG407" s="79"/>
      <c r="FH407" s="79"/>
      <c r="FI407" s="79"/>
      <c r="FJ407" s="79"/>
      <c r="FK407" s="79"/>
      <c r="FL407" s="79"/>
      <c r="FM407" s="79"/>
      <c r="FN407" s="79"/>
      <c r="FO407" s="79"/>
      <c r="FP407" s="79"/>
      <c r="FQ407" s="79"/>
      <c r="FR407" s="79"/>
      <c r="FS407" s="79"/>
      <c r="FT407" s="79"/>
      <c r="FU407" s="79"/>
      <c r="FV407" s="79"/>
      <c r="FW407" s="79"/>
      <c r="FX407" s="79">
        <v>39</v>
      </c>
      <c r="FY407" s="79">
        <v>0</v>
      </c>
      <c r="FZ407" s="52"/>
      <c r="GA407" s="34"/>
    </row>
    <row r="408" spans="1:183" x14ac:dyDescent="0.25">
      <c r="A408" t="s">
        <v>186</v>
      </c>
      <c r="B408" t="s">
        <v>236</v>
      </c>
      <c r="C408" t="s">
        <v>194</v>
      </c>
      <c r="D408" t="s">
        <v>203</v>
      </c>
      <c r="E408" t="s">
        <v>239</v>
      </c>
      <c r="F408" t="s">
        <v>185</v>
      </c>
      <c r="G408" t="s">
        <v>1</v>
      </c>
      <c r="H408" s="79">
        <v>532</v>
      </c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  <c r="BF408" s="79"/>
      <c r="BG408" s="79"/>
      <c r="BH408" s="79"/>
      <c r="BI408" s="79"/>
      <c r="BJ408" s="79"/>
      <c r="BK408" s="79"/>
      <c r="BL408" s="79"/>
      <c r="BM408" s="79"/>
      <c r="BN408" s="79"/>
      <c r="BO408" s="79"/>
      <c r="BP408" s="79"/>
      <c r="BQ408" s="79"/>
      <c r="BR408" s="79"/>
      <c r="BS408" s="79"/>
      <c r="BT408" s="79"/>
      <c r="BU408" s="79"/>
      <c r="BV408" s="79"/>
      <c r="BW408" s="79"/>
      <c r="BX408" s="79"/>
      <c r="BY408" s="79"/>
      <c r="BZ408" s="79"/>
      <c r="CA408" s="79"/>
      <c r="CB408" s="79"/>
      <c r="CC408" s="79"/>
      <c r="CD408" s="79"/>
      <c r="CE408" s="79"/>
      <c r="CF408" s="79"/>
      <c r="CG408" s="79"/>
      <c r="CH408" s="79"/>
      <c r="CI408" s="79"/>
      <c r="CJ408" s="79"/>
      <c r="CK408" s="79"/>
      <c r="CL408" s="79"/>
      <c r="CM408" s="79"/>
      <c r="CN408" s="79"/>
      <c r="CO408" s="79"/>
      <c r="CP408" s="79"/>
      <c r="CQ408" s="79"/>
      <c r="CR408" s="79"/>
      <c r="CS408" s="79"/>
      <c r="CT408" s="79"/>
      <c r="CU408" s="79"/>
      <c r="CV408" s="79"/>
      <c r="CW408" s="79"/>
      <c r="CX408" s="79"/>
      <c r="CY408" s="79"/>
      <c r="CZ408" s="79"/>
      <c r="DA408" s="79"/>
      <c r="DB408" s="79"/>
      <c r="DC408" s="79"/>
      <c r="DD408" s="79"/>
      <c r="DE408" s="79"/>
      <c r="DF408" s="79"/>
      <c r="DG408" s="79"/>
      <c r="DH408" s="79"/>
      <c r="DI408" s="79"/>
      <c r="DJ408" s="79"/>
      <c r="DK408" s="79"/>
      <c r="DL408" s="79"/>
      <c r="DM408" s="79"/>
      <c r="DN408" s="79"/>
      <c r="DO408" s="79"/>
      <c r="DP408" s="79"/>
      <c r="DQ408" s="79"/>
      <c r="DR408" s="79"/>
      <c r="DS408" s="79"/>
      <c r="DT408" s="79"/>
      <c r="DU408" s="79"/>
      <c r="DV408" s="79"/>
      <c r="DW408" s="79"/>
      <c r="DX408" s="79"/>
      <c r="DY408" s="79"/>
      <c r="DZ408" s="79"/>
      <c r="EA408" s="79"/>
      <c r="EB408" s="79"/>
      <c r="EC408" s="79"/>
      <c r="ED408" s="79"/>
      <c r="EE408" s="79"/>
      <c r="EF408" s="79"/>
      <c r="EG408" s="79"/>
      <c r="EH408" s="79"/>
      <c r="EI408" s="79"/>
      <c r="EJ408" s="79"/>
      <c r="EK408" s="79"/>
      <c r="EL408" s="79"/>
      <c r="EM408" s="79"/>
      <c r="EN408" s="79"/>
      <c r="EO408" s="79"/>
      <c r="EP408" s="79"/>
      <c r="EQ408" s="79"/>
      <c r="ER408" s="79"/>
      <c r="ES408" s="79"/>
      <c r="ET408" s="79"/>
      <c r="EU408" s="79"/>
      <c r="EV408" s="79"/>
      <c r="EW408" s="79"/>
      <c r="EX408" s="79"/>
      <c r="EY408" s="79"/>
      <c r="EZ408" s="79"/>
      <c r="FA408" s="79"/>
      <c r="FB408" s="79"/>
      <c r="FC408" s="79"/>
      <c r="FD408" s="79"/>
      <c r="FE408" s="79"/>
      <c r="FF408" s="79"/>
      <c r="FG408" s="79"/>
      <c r="FH408" s="79"/>
      <c r="FI408" s="79"/>
      <c r="FJ408" s="79"/>
      <c r="FK408" s="79"/>
      <c r="FL408" s="79"/>
      <c r="FM408" s="79"/>
      <c r="FN408" s="79"/>
      <c r="FO408" s="79"/>
      <c r="FP408" s="79"/>
      <c r="FQ408" s="79"/>
      <c r="FR408" s="79"/>
      <c r="FS408" s="79"/>
      <c r="FT408" s="79"/>
      <c r="FU408" s="79"/>
      <c r="FV408" s="79"/>
      <c r="FW408" s="79"/>
      <c r="FX408" s="79">
        <v>15</v>
      </c>
      <c r="FY408" s="79">
        <v>0</v>
      </c>
      <c r="FZ408" s="52"/>
      <c r="GA408" s="34"/>
    </row>
    <row r="409" spans="1:183" x14ac:dyDescent="0.25">
      <c r="A409" t="s">
        <v>186</v>
      </c>
      <c r="B409" t="s">
        <v>236</v>
      </c>
      <c r="C409" t="s">
        <v>194</v>
      </c>
      <c r="D409" t="s">
        <v>203</v>
      </c>
      <c r="E409" t="s">
        <v>240</v>
      </c>
      <c r="F409" t="s">
        <v>1</v>
      </c>
      <c r="G409" t="s">
        <v>198</v>
      </c>
      <c r="H409" s="79">
        <v>22264</v>
      </c>
      <c r="I409" s="79">
        <v>0.58848297595977783</v>
      </c>
      <c r="J409" s="79">
        <v>0.52437472343444824</v>
      </c>
      <c r="K409" s="79">
        <v>0.50978946685791016</v>
      </c>
      <c r="L409" s="79">
        <v>0.50302469730377197</v>
      </c>
      <c r="M409" s="79">
        <v>0.52066797018051147</v>
      </c>
      <c r="N409" s="79">
        <v>0.5579226016998291</v>
      </c>
      <c r="O409" s="79">
        <v>0.66833788156509399</v>
      </c>
      <c r="P409" s="79">
        <v>0.77596694231033325</v>
      </c>
      <c r="Q409" s="79">
        <v>0.71192961931228638</v>
      </c>
      <c r="R409" s="79">
        <v>0.6419527530670166</v>
      </c>
      <c r="S409" s="79">
        <v>0.61172908544540405</v>
      </c>
      <c r="T409" s="79">
        <v>0.57902389764785767</v>
      </c>
      <c r="U409" s="79">
        <v>0.58009058237075806</v>
      </c>
      <c r="V409" s="79">
        <v>0.57543879747390747</v>
      </c>
      <c r="W409" s="79">
        <v>0.56109136343002319</v>
      </c>
      <c r="X409" s="79">
        <v>0.58010905981063843</v>
      </c>
      <c r="Y409" s="79">
        <v>0.61010301113128662</v>
      </c>
      <c r="Z409" s="79">
        <v>0.73239892721176147</v>
      </c>
      <c r="AA409" s="79">
        <v>0.91779905557632446</v>
      </c>
      <c r="AB409" s="79">
        <v>0.96018493175506592</v>
      </c>
      <c r="AC409" s="79">
        <v>0.9516633152961731</v>
      </c>
      <c r="AD409" s="79">
        <v>0.93269765377044678</v>
      </c>
      <c r="AE409" s="79">
        <v>0.81749171018600464</v>
      </c>
      <c r="AF409" s="79">
        <v>0.67825788259506226</v>
      </c>
      <c r="AG409" s="79">
        <v>-8.2216247916221619E-2</v>
      </c>
      <c r="AH409" s="79">
        <v>-7.1202538907527924E-2</v>
      </c>
      <c r="AI409" s="79">
        <v>-7.2068087756633759E-2</v>
      </c>
      <c r="AJ409" s="79">
        <v>-6.4259640872478485E-2</v>
      </c>
      <c r="AK409" s="79">
        <v>-6.256992369890213E-2</v>
      </c>
      <c r="AL409" s="79">
        <v>-6.2023304402828217E-2</v>
      </c>
      <c r="AM409" s="79">
        <v>-8.2430563867092133E-2</v>
      </c>
      <c r="AN409" s="79">
        <v>-4.6004671603441238E-2</v>
      </c>
      <c r="AO409" s="79">
        <v>-1.0164879262447357E-2</v>
      </c>
      <c r="AP409" s="79">
        <v>-2.091581467539072E-3</v>
      </c>
      <c r="AQ409" s="79">
        <v>-1.5747634693980217E-2</v>
      </c>
      <c r="AR409" s="79">
        <v>-1.2185463681817055E-2</v>
      </c>
      <c r="AS409" s="79">
        <v>-1.8082220107316971E-2</v>
      </c>
      <c r="AT409" s="79">
        <v>-8.6970459669828415E-3</v>
      </c>
      <c r="AU409" s="79">
        <v>-1.9248191267251968E-2</v>
      </c>
      <c r="AV409" s="79">
        <v>6.0065635479986668E-3</v>
      </c>
      <c r="AW409" s="79">
        <v>5.0997836515307426E-3</v>
      </c>
      <c r="AX409" s="79">
        <v>-1.8875271081924438E-2</v>
      </c>
      <c r="AY409" s="79">
        <v>2.4830130860209465E-2</v>
      </c>
      <c r="AZ409" s="79">
        <v>-6.6347820684313774E-3</v>
      </c>
      <c r="BA409" s="79">
        <v>-7.5477510690689087E-2</v>
      </c>
      <c r="BB409" s="79">
        <v>-0.11722675710916519</v>
      </c>
      <c r="BC409" s="79">
        <v>-0.12419046461582184</v>
      </c>
      <c r="BD409" s="79">
        <v>-9.7279258072376251E-2</v>
      </c>
      <c r="BE409" s="79">
        <v>-6.0585387051105499E-2</v>
      </c>
      <c r="BF409" s="79">
        <v>-5.2499096840620041E-2</v>
      </c>
      <c r="BG409" s="79">
        <v>-5.1987826824188232E-2</v>
      </c>
      <c r="BH409" s="79">
        <v>-4.4523805379867554E-2</v>
      </c>
      <c r="BI409" s="79">
        <v>-4.367050901055336E-2</v>
      </c>
      <c r="BJ409" s="79">
        <v>-4.2163733392953873E-2</v>
      </c>
      <c r="BK409" s="79">
        <v>-6.078580766916275E-2</v>
      </c>
      <c r="BL409" s="79">
        <v>-2.1443510428071022E-2</v>
      </c>
      <c r="BM409" s="79">
        <v>1.2664765119552612E-2</v>
      </c>
      <c r="BN409" s="79">
        <v>2.0226480439305305E-2</v>
      </c>
      <c r="BO409" s="79">
        <v>9.2797819525003433E-3</v>
      </c>
      <c r="BP409" s="79">
        <v>9.6753081306815147E-3</v>
      </c>
      <c r="BQ409" s="79">
        <v>6.5005947835743427E-3</v>
      </c>
      <c r="BR409" s="79">
        <v>1.499540451914072E-2</v>
      </c>
      <c r="BS409" s="79">
        <v>4.1497997008264065E-3</v>
      </c>
      <c r="BT409" s="79">
        <v>2.7792878448963165E-2</v>
      </c>
      <c r="BU409" s="79">
        <v>2.6609009131789207E-2</v>
      </c>
      <c r="BV409" s="79">
        <v>7.6895966194570065E-3</v>
      </c>
      <c r="BW409" s="79">
        <v>5.4113175719976425E-2</v>
      </c>
      <c r="BX409" s="79">
        <v>2.4981468915939331E-2</v>
      </c>
      <c r="BY409" s="79">
        <v>-4.487006738781929E-2</v>
      </c>
      <c r="BZ409" s="79">
        <v>-8.5157357156276703E-2</v>
      </c>
      <c r="CA409" s="79">
        <v>-9.1390497982501984E-2</v>
      </c>
      <c r="CB409" s="79">
        <v>-7.200053334236145E-2</v>
      </c>
      <c r="CC409" s="79">
        <v>-4.5603912323713303E-2</v>
      </c>
      <c r="CD409" s="79">
        <v>-3.9545159786939621E-2</v>
      </c>
      <c r="CE409" s="79">
        <v>-3.8080297410488129E-2</v>
      </c>
      <c r="CF409" s="79">
        <v>-3.0854819342494011E-2</v>
      </c>
      <c r="CG409" s="79">
        <v>-3.0580827966332436E-2</v>
      </c>
      <c r="CH409" s="79">
        <v>-2.8409058228135109E-2</v>
      </c>
      <c r="CI409" s="79">
        <v>-4.5794717967510223E-2</v>
      </c>
      <c r="CJ409" s="79">
        <v>-4.4325282797217369E-3</v>
      </c>
      <c r="CK409" s="79">
        <v>2.8476506471633911E-2</v>
      </c>
      <c r="CL409" s="79">
        <v>3.5683900117874146E-2</v>
      </c>
      <c r="CM409" s="79">
        <v>2.6613695546984673E-2</v>
      </c>
      <c r="CN409" s="79">
        <v>2.4816012009978294E-2</v>
      </c>
      <c r="CO409" s="79">
        <v>2.3526577278971672E-2</v>
      </c>
      <c r="CP409" s="79">
        <v>3.1404726207256317E-2</v>
      </c>
      <c r="CQ409" s="79">
        <v>2.035517618060112E-2</v>
      </c>
      <c r="CR409" s="79">
        <v>4.288201779127121E-2</v>
      </c>
      <c r="CS409" s="79">
        <v>4.150623083114624E-2</v>
      </c>
      <c r="CT409" s="79">
        <v>2.6088342070579529E-2</v>
      </c>
      <c r="CU409" s="79">
        <v>7.4394509196281433E-2</v>
      </c>
      <c r="CV409" s="79">
        <v>4.6878792345523834E-2</v>
      </c>
      <c r="CW409" s="79">
        <v>-2.3671440780162811E-2</v>
      </c>
      <c r="CX409" s="79">
        <v>-6.2946192920207977E-2</v>
      </c>
      <c r="CY409" s="79">
        <v>-6.8673335015773773E-2</v>
      </c>
      <c r="CZ409" s="79">
        <v>-5.4492566734552383E-2</v>
      </c>
      <c r="DA409" s="79">
        <v>-3.0622443184256554E-2</v>
      </c>
      <c r="DB409" s="79">
        <v>-2.6591219007968903E-2</v>
      </c>
      <c r="DC409" s="79">
        <v>-2.4172767996788025E-2</v>
      </c>
      <c r="DD409" s="79">
        <v>-1.7185835167765617E-2</v>
      </c>
      <c r="DE409" s="79">
        <v>-1.749115064740181E-2</v>
      </c>
      <c r="DF409" s="79">
        <v>-1.4654380269348621E-2</v>
      </c>
      <c r="DG409" s="79">
        <v>-3.0803624540567398E-2</v>
      </c>
      <c r="DH409" s="79">
        <v>1.2578455731272697E-2</v>
      </c>
      <c r="DI409" s="79">
        <v>4.428824782371521E-2</v>
      </c>
      <c r="DJ409" s="79">
        <v>5.1141321659088135E-2</v>
      </c>
      <c r="DK409" s="79">
        <v>4.3947611004114151E-2</v>
      </c>
      <c r="DL409" s="79">
        <v>3.9956718683242798E-2</v>
      </c>
      <c r="DM409" s="79">
        <v>4.0552560240030289E-2</v>
      </c>
      <c r="DN409" s="79">
        <v>4.781404510140419E-2</v>
      </c>
      <c r="DO409" s="79">
        <v>3.6560550332069397E-2</v>
      </c>
      <c r="DP409" s="79">
        <v>5.7971149682998657E-2</v>
      </c>
      <c r="DQ409" s="79">
        <v>5.6403458118438721E-2</v>
      </c>
      <c r="DR409" s="79">
        <v>4.4487088918685913E-2</v>
      </c>
      <c r="DS409" s="79">
        <v>9.467586874961853E-2</v>
      </c>
      <c r="DT409" s="79">
        <v>6.877610832452774E-2</v>
      </c>
      <c r="DU409" s="79">
        <v>-2.4728148709982634E-3</v>
      </c>
      <c r="DV409" s="79">
        <v>-4.0735028684139252E-2</v>
      </c>
      <c r="DW409" s="79">
        <v>-4.5956172049045563E-2</v>
      </c>
      <c r="DX409" s="79">
        <v>-3.6984600126743317E-2</v>
      </c>
      <c r="DY409" s="79">
        <v>-8.9915785938501358E-3</v>
      </c>
      <c r="DZ409" s="79">
        <v>-7.8877853229641914E-3</v>
      </c>
      <c r="EA409" s="79">
        <v>-4.0925033390522003E-3</v>
      </c>
      <c r="EB409" s="79">
        <v>2.5500028859823942E-3</v>
      </c>
      <c r="EC409" s="79">
        <v>1.4082657871767879E-3</v>
      </c>
      <c r="ED409" s="79">
        <v>5.2051893435418606E-3</v>
      </c>
      <c r="EE409" s="79">
        <v>-9.1588711366057396E-3</v>
      </c>
      <c r="EF409" s="79">
        <v>3.7139613181352615E-2</v>
      </c>
      <c r="EG409" s="79">
        <v>6.7117892205715179E-2</v>
      </c>
      <c r="EH409" s="79">
        <v>7.3459386825561523E-2</v>
      </c>
      <c r="EI409" s="79">
        <v>6.897503137588501E-2</v>
      </c>
      <c r="EJ409" s="79">
        <v>6.1817489564418793E-2</v>
      </c>
      <c r="EK409" s="79">
        <v>6.5135374665260315E-2</v>
      </c>
      <c r="EL409" s="79">
        <v>7.1506492793560028E-2</v>
      </c>
      <c r="EM409" s="79">
        <v>5.995853990316391E-2</v>
      </c>
      <c r="EN409" s="79">
        <v>7.9757466912269592E-2</v>
      </c>
      <c r="EO409" s="79">
        <v>7.7912680804729462E-2</v>
      </c>
      <c r="EP409" s="79">
        <v>7.1051955223083496E-2</v>
      </c>
      <c r="EQ409" s="79">
        <v>0.12395890057086945</v>
      </c>
      <c r="ER409" s="79">
        <v>0.10039236396551132</v>
      </c>
      <c r="ES409" s="79">
        <v>2.8134630993008614E-2</v>
      </c>
      <c r="ET409" s="79">
        <v>-8.6656315252184868E-3</v>
      </c>
      <c r="EU409" s="79">
        <v>-1.3156196102499962E-2</v>
      </c>
      <c r="EV409" s="79">
        <v>-1.1705874465405941E-2</v>
      </c>
      <c r="EW409" s="79">
        <v>40.654636383056641</v>
      </c>
      <c r="EX409" s="79">
        <v>40.25701904296875</v>
      </c>
      <c r="EY409" s="79">
        <v>40.076938629150391</v>
      </c>
      <c r="EZ409" s="79">
        <v>39.934635162353516</v>
      </c>
      <c r="FA409" s="79">
        <v>39.459671020507813</v>
      </c>
      <c r="FB409" s="79">
        <v>40.228858947753906</v>
      </c>
      <c r="FC409" s="79">
        <v>40.995574951171875</v>
      </c>
      <c r="FD409" s="79">
        <v>41.832168579101563</v>
      </c>
      <c r="FE409" s="79">
        <v>44.106819152832031</v>
      </c>
      <c r="FF409" s="79">
        <v>45.930767059326172</v>
      </c>
      <c r="FG409" s="79">
        <v>47.739200592041016</v>
      </c>
      <c r="FH409" s="79">
        <v>49.694927215576172</v>
      </c>
      <c r="FI409" s="79">
        <v>50.630672454833984</v>
      </c>
      <c r="FJ409" s="79">
        <v>50.87640380859375</v>
      </c>
      <c r="FK409" s="79">
        <v>51.323348999023438</v>
      </c>
      <c r="FL409" s="79">
        <v>51.884254455566406</v>
      </c>
      <c r="FM409" s="79">
        <v>51.646396636962891</v>
      </c>
      <c r="FN409" s="79">
        <v>51.596145629882813</v>
      </c>
      <c r="FO409" s="79">
        <v>51.29071044921875</v>
      </c>
      <c r="FP409" s="79">
        <v>51.169281005859375</v>
      </c>
      <c r="FQ409" s="79">
        <v>50.450057983398438</v>
      </c>
      <c r="FR409" s="79">
        <v>50.690673828125</v>
      </c>
      <c r="FS409" s="79">
        <v>49.974418640136719</v>
      </c>
      <c r="FT409" s="79">
        <v>49.469493865966797</v>
      </c>
      <c r="FU409" s="79">
        <v>1.2194592505693436E-2</v>
      </c>
      <c r="FV409" s="79">
        <v>1.9072642549872398E-2</v>
      </c>
      <c r="FW409" s="79">
        <v>1.2381196953356266E-2</v>
      </c>
      <c r="FX409" s="79">
        <v>1658</v>
      </c>
      <c r="FY409" s="79">
        <v>1</v>
      </c>
      <c r="FZ409" s="52"/>
      <c r="GA409" s="34"/>
    </row>
    <row r="410" spans="1:183" x14ac:dyDescent="0.25">
      <c r="A410" t="s">
        <v>186</v>
      </c>
      <c r="B410" t="s">
        <v>236</v>
      </c>
      <c r="C410" t="s">
        <v>194</v>
      </c>
      <c r="D410" t="s">
        <v>203</v>
      </c>
      <c r="E410" t="s">
        <v>240</v>
      </c>
      <c r="F410" t="s">
        <v>1</v>
      </c>
      <c r="G410" t="s">
        <v>200</v>
      </c>
      <c r="H410" s="79">
        <v>3422</v>
      </c>
      <c r="I410" s="79">
        <v>1.0298564434051514</v>
      </c>
      <c r="J410" s="79">
        <v>0.96479779481887817</v>
      </c>
      <c r="K410" s="79">
        <v>0.9314655065536499</v>
      </c>
      <c r="L410" s="79">
        <v>0.82308846712112427</v>
      </c>
      <c r="M410" s="79">
        <v>0.75957399606704712</v>
      </c>
      <c r="N410" s="79">
        <v>0.82438647747039795</v>
      </c>
      <c r="O410" s="79">
        <v>0.97696620225906372</v>
      </c>
      <c r="P410" s="79">
        <v>1.1247929334640503</v>
      </c>
      <c r="Q410" s="79">
        <v>0.97583669424057007</v>
      </c>
      <c r="R410" s="79">
        <v>0.91763323545455933</v>
      </c>
      <c r="S410" s="79">
        <v>0.86509007215499878</v>
      </c>
      <c r="T410" s="79">
        <v>0.86548322439193726</v>
      </c>
      <c r="U410" s="79">
        <v>0.84190648794174194</v>
      </c>
      <c r="V410" s="79">
        <v>0.75705671310424805</v>
      </c>
      <c r="W410" s="79">
        <v>0.81184875965118408</v>
      </c>
      <c r="X410" s="79">
        <v>0.9786384105682373</v>
      </c>
      <c r="Y410" s="79">
        <v>1.0929226875305176</v>
      </c>
      <c r="Z410" s="79">
        <v>1.1746534109115601</v>
      </c>
      <c r="AA410" s="79">
        <v>1.2421436309814453</v>
      </c>
      <c r="AB410" s="79">
        <v>1.4179731607437134</v>
      </c>
      <c r="AC410" s="79">
        <v>1.4234453439712524</v>
      </c>
      <c r="AD410" s="79">
        <v>1.4509559869766235</v>
      </c>
      <c r="AE410" s="79">
        <v>1.344062328338623</v>
      </c>
      <c r="AF410" s="79">
        <v>1.1270866394042969</v>
      </c>
      <c r="AG410" s="79">
        <v>-0.29318520426750183</v>
      </c>
      <c r="AH410" s="79">
        <v>-0.31519961357116699</v>
      </c>
      <c r="AI410" s="79">
        <v>-0.22617413103580475</v>
      </c>
      <c r="AJ410" s="79">
        <v>-9.8854489624500275E-2</v>
      </c>
      <c r="AK410" s="79">
        <v>-3.6615647375583649E-2</v>
      </c>
      <c r="AL410" s="79">
        <v>-5.8108914643526077E-2</v>
      </c>
      <c r="AM410" s="79">
        <v>-5.0155255943536758E-2</v>
      </c>
      <c r="AN410" s="79">
        <v>-9.0601034462451935E-2</v>
      </c>
      <c r="AO410" s="79">
        <v>-0.16112220287322998</v>
      </c>
      <c r="AP410" s="79">
        <v>-5.8554552495479584E-2</v>
      </c>
      <c r="AQ410" s="79">
        <v>-8.3105012774467468E-2</v>
      </c>
      <c r="AR410" s="79">
        <v>-2.5931380689144135E-2</v>
      </c>
      <c r="AS410" s="79">
        <v>-0.10776887834072113</v>
      </c>
      <c r="AT410" s="79">
        <v>-0.24225437641143799</v>
      </c>
      <c r="AU410" s="79">
        <v>-5.0358295440673828E-2</v>
      </c>
      <c r="AV410" s="79">
        <v>4.9974847584962845E-2</v>
      </c>
      <c r="AW410" s="79">
        <v>2.0875535905361176E-2</v>
      </c>
      <c r="AX410" s="79">
        <v>1.7701055854558945E-2</v>
      </c>
      <c r="AY410" s="79">
        <v>-8.9839503169059753E-2</v>
      </c>
      <c r="AZ410" s="79">
        <v>-4.8761557787656784E-2</v>
      </c>
      <c r="BA410" s="79">
        <v>-0.24740368127822876</v>
      </c>
      <c r="BB410" s="79">
        <v>-0.22103527188301086</v>
      </c>
      <c r="BC410" s="79">
        <v>-9.2948809266090393E-2</v>
      </c>
      <c r="BD410" s="79">
        <v>-0.18255467712879181</v>
      </c>
      <c r="BE410" s="79">
        <v>-2.6310350745916367E-2</v>
      </c>
      <c r="BF410" s="79">
        <v>-5.1897011697292328E-2</v>
      </c>
      <c r="BG410" s="79">
        <v>2.4365385994315147E-2</v>
      </c>
      <c r="BH410" s="79">
        <v>3.7619926035404205E-2</v>
      </c>
      <c r="BI410" s="79">
        <v>2.7709208428859711E-2</v>
      </c>
      <c r="BJ410" s="79">
        <v>6.6142040304839611E-3</v>
      </c>
      <c r="BK410" s="79">
        <v>2.7840439230203629E-2</v>
      </c>
      <c r="BL410" s="79">
        <v>4.6287208795547485E-2</v>
      </c>
      <c r="BM410" s="79">
        <v>-4.5020367950201035E-2</v>
      </c>
      <c r="BN410" s="79">
        <v>2.3879900574684143E-2</v>
      </c>
      <c r="BO410" s="79">
        <v>7.7677518129348755E-4</v>
      </c>
      <c r="BP410" s="79">
        <v>6.4090833067893982E-2</v>
      </c>
      <c r="BQ410" s="79">
        <v>-2.5379560887813568E-2</v>
      </c>
      <c r="BR410" s="79">
        <v>-0.14936718344688416</v>
      </c>
      <c r="BS410" s="79">
        <v>2.5792863219976425E-2</v>
      </c>
      <c r="BT410" s="79">
        <v>0.16724933683872223</v>
      </c>
      <c r="BU410" s="79">
        <v>0.17472091317176819</v>
      </c>
      <c r="BV410" s="79">
        <v>0.15141870081424713</v>
      </c>
      <c r="BW410" s="79">
        <v>1.8347466364502907E-2</v>
      </c>
      <c r="BX410" s="79">
        <v>0.1151529848575592</v>
      </c>
      <c r="BY410" s="79">
        <v>4.6039517968893051E-2</v>
      </c>
      <c r="BZ410" s="79">
        <v>7.1577295660972595E-2</v>
      </c>
      <c r="CA410" s="79">
        <v>0.20128843188285828</v>
      </c>
      <c r="CB410" s="79">
        <v>0.10034839063882828</v>
      </c>
      <c r="CC410" s="79">
        <v>0.15852636098861694</v>
      </c>
      <c r="CD410" s="79">
        <v>0.13046556711196899</v>
      </c>
      <c r="CE410" s="79">
        <v>0.19788829982280731</v>
      </c>
      <c r="CF410" s="79">
        <v>0.13214170932769775</v>
      </c>
      <c r="CG410" s="79">
        <v>7.2260409593582153E-2</v>
      </c>
      <c r="CH410" s="79">
        <v>5.1441237330436707E-2</v>
      </c>
      <c r="CI410" s="79">
        <v>8.1860020756721497E-2</v>
      </c>
      <c r="CJ410" s="79">
        <v>0.1410955935716629</v>
      </c>
      <c r="CK410" s="79">
        <v>3.5391394048929214E-2</v>
      </c>
      <c r="CL410" s="79">
        <v>8.0973751842975616E-2</v>
      </c>
      <c r="CM410" s="79">
        <v>5.8873046189546585E-2</v>
      </c>
      <c r="CN410" s="79">
        <v>0.12643994390964508</v>
      </c>
      <c r="CO410" s="79">
        <v>3.168303519487381E-2</v>
      </c>
      <c r="CP410" s="79">
        <v>-8.5033819079399109E-2</v>
      </c>
      <c r="CQ410" s="79">
        <v>7.8534923493862152E-2</v>
      </c>
      <c r="CR410" s="79">
        <v>0.24847331643104553</v>
      </c>
      <c r="CS410" s="79">
        <v>0.28127375245094299</v>
      </c>
      <c r="CT410" s="79">
        <v>0.24403113126754761</v>
      </c>
      <c r="CU410" s="79">
        <v>9.3277424573898315E-2</v>
      </c>
      <c r="CV410" s="79">
        <v>0.22867970168590546</v>
      </c>
      <c r="CW410" s="79">
        <v>0.24927739799022675</v>
      </c>
      <c r="CX410" s="79">
        <v>0.27423986792564392</v>
      </c>
      <c r="CY410" s="79">
        <v>0.40507626533508301</v>
      </c>
      <c r="CZ410" s="79">
        <v>0.2962861955165863</v>
      </c>
      <c r="DA410" s="79">
        <v>0.34336310625076294</v>
      </c>
      <c r="DB410" s="79">
        <v>0.31282815337181091</v>
      </c>
      <c r="DC410" s="79">
        <v>0.37141120433807373</v>
      </c>
      <c r="DD410" s="79">
        <v>0.22666347026824951</v>
      </c>
      <c r="DE410" s="79">
        <v>0.116811603307724</v>
      </c>
      <c r="DF410" s="79">
        <v>9.6268273890018463E-2</v>
      </c>
      <c r="DG410" s="79">
        <v>0.13587960600852966</v>
      </c>
      <c r="DH410" s="79">
        <v>0.23590396344661713</v>
      </c>
      <c r="DI410" s="79">
        <v>0.11580315977334976</v>
      </c>
      <c r="DJ410" s="79">
        <v>0.13806761801242828</v>
      </c>
      <c r="DK410" s="79">
        <v>0.11696930974721909</v>
      </c>
      <c r="DL410" s="79">
        <v>0.18878905475139618</v>
      </c>
      <c r="DM410" s="79">
        <v>8.8745623826980591E-2</v>
      </c>
      <c r="DN410" s="79">
        <v>-2.0700447261333466E-2</v>
      </c>
      <c r="DO410" s="79">
        <v>0.13127699494361877</v>
      </c>
      <c r="DP410" s="79">
        <v>0.32969731092453003</v>
      </c>
      <c r="DQ410" s="79">
        <v>0.3878265917301178</v>
      </c>
      <c r="DR410" s="79">
        <v>0.33664360642433167</v>
      </c>
      <c r="DS410" s="79">
        <v>0.16820739209651947</v>
      </c>
      <c r="DT410" s="79">
        <v>0.34220641851425171</v>
      </c>
      <c r="DU410" s="79">
        <v>0.45251527428627014</v>
      </c>
      <c r="DV410" s="79">
        <v>0.47690242528915405</v>
      </c>
      <c r="DW410" s="79">
        <v>0.60886406898498535</v>
      </c>
      <c r="DX410" s="79">
        <v>0.49222400784492493</v>
      </c>
      <c r="DY410" s="79">
        <v>0.61023801565170288</v>
      </c>
      <c r="DZ410" s="79">
        <v>0.57613068819046021</v>
      </c>
      <c r="EA410" s="79">
        <v>0.62195074558258057</v>
      </c>
      <c r="EB410" s="79">
        <v>0.36313790082931519</v>
      </c>
      <c r="EC410" s="79">
        <v>0.18113645911216736</v>
      </c>
      <c r="ED410" s="79">
        <v>0.16099140048027039</v>
      </c>
      <c r="EE410" s="79">
        <v>0.21387529373168945</v>
      </c>
      <c r="EF410" s="79">
        <v>0.37279218435287476</v>
      </c>
      <c r="EG410" s="79">
        <v>0.23190498352050781</v>
      </c>
      <c r="EH410" s="79">
        <v>0.22050207853317261</v>
      </c>
      <c r="EI410" s="79">
        <v>0.20085111260414124</v>
      </c>
      <c r="EJ410" s="79">
        <v>0.27881127595901489</v>
      </c>
      <c r="EK410" s="79">
        <v>0.17113494873046875</v>
      </c>
      <c r="EL410" s="79">
        <v>7.2186723351478577E-2</v>
      </c>
      <c r="EM410" s="79">
        <v>0.20742815732955933</v>
      </c>
      <c r="EN410" s="79">
        <v>0.44697180390357971</v>
      </c>
      <c r="EO410" s="79">
        <v>0.5416719913482666</v>
      </c>
      <c r="EP410" s="79">
        <v>0.47036123275756836</v>
      </c>
      <c r="EQ410" s="79">
        <v>0.27639436721801758</v>
      </c>
      <c r="ER410" s="79">
        <v>0.50612097978591919</v>
      </c>
      <c r="ES410" s="79">
        <v>0.74595850706100464</v>
      </c>
      <c r="ET410" s="79">
        <v>0.76951497793197632</v>
      </c>
      <c r="EU410" s="79">
        <v>0.90310132503509521</v>
      </c>
      <c r="EV410" s="79">
        <v>0.775127112865448</v>
      </c>
      <c r="EW410" s="79">
        <v>39.643081665039063</v>
      </c>
      <c r="EX410" s="79">
        <v>39.304538726806641</v>
      </c>
      <c r="EY410" s="79">
        <v>39.245044708251953</v>
      </c>
      <c r="EZ410" s="79">
        <v>39.117679595947266</v>
      </c>
      <c r="FA410" s="79">
        <v>38.689178466796875</v>
      </c>
      <c r="FB410" s="79">
        <v>38.856178283691406</v>
      </c>
      <c r="FC410" s="79">
        <v>39.343181610107422</v>
      </c>
      <c r="FD410" s="79">
        <v>40.424491882324219</v>
      </c>
      <c r="FE410" s="79">
        <v>42.766334533691406</v>
      </c>
      <c r="FF410" s="79">
        <v>45.213249206542969</v>
      </c>
      <c r="FG410" s="79">
        <v>47.049808502197266</v>
      </c>
      <c r="FH410" s="79">
        <v>48.972095489501953</v>
      </c>
      <c r="FI410" s="79">
        <v>49.862018585205078</v>
      </c>
      <c r="FJ410" s="79">
        <v>50.197360992431641</v>
      </c>
      <c r="FK410" s="79">
        <v>50.562931060791016</v>
      </c>
      <c r="FL410" s="79">
        <v>51.079830169677734</v>
      </c>
      <c r="FM410" s="79">
        <v>50.167625427246094</v>
      </c>
      <c r="FN410" s="79">
        <v>49.673358917236328</v>
      </c>
      <c r="FO410" s="79">
        <v>49.372829437255859</v>
      </c>
      <c r="FP410" s="79">
        <v>48.613006591796875</v>
      </c>
      <c r="FQ410" s="79">
        <v>48.268222808837891</v>
      </c>
      <c r="FR410" s="79">
        <v>48.957832336425781</v>
      </c>
      <c r="FS410" s="79">
        <v>48.864887237548828</v>
      </c>
      <c r="FT410" s="79">
        <v>48.670726776123047</v>
      </c>
      <c r="FU410" s="79">
        <v>0.13526271283626556</v>
      </c>
      <c r="FV410" s="79">
        <v>0.12372203171253204</v>
      </c>
      <c r="FW410" s="79">
        <v>0.14179703593254089</v>
      </c>
      <c r="FX410" s="79">
        <v>402</v>
      </c>
      <c r="FY410" s="79">
        <v>1</v>
      </c>
      <c r="FZ410" s="52"/>
      <c r="GA410" s="34"/>
    </row>
    <row r="411" spans="1:183" x14ac:dyDescent="0.25">
      <c r="A411" t="s">
        <v>186</v>
      </c>
      <c r="B411" t="s">
        <v>236</v>
      </c>
      <c r="C411" t="s">
        <v>194</v>
      </c>
      <c r="D411" t="s">
        <v>203</v>
      </c>
      <c r="E411" t="s">
        <v>240</v>
      </c>
      <c r="F411" t="s">
        <v>1</v>
      </c>
      <c r="G411" t="s">
        <v>1</v>
      </c>
      <c r="H411" s="79">
        <v>25686</v>
      </c>
      <c r="I411" s="79">
        <v>0.64728468656539917</v>
      </c>
      <c r="J411" s="79">
        <v>0.58304977416992188</v>
      </c>
      <c r="K411" s="79">
        <v>0.56596696376800537</v>
      </c>
      <c r="L411" s="79">
        <v>0.54566490650177002</v>
      </c>
      <c r="M411" s="79">
        <v>0.55249607563018799</v>
      </c>
      <c r="N411" s="79">
        <v>0.5934220552444458</v>
      </c>
      <c r="O411" s="79">
        <v>0.70945471525192261</v>
      </c>
      <c r="P411" s="79">
        <v>0.82243913412094116</v>
      </c>
      <c r="Q411" s="79">
        <v>0.74708843231201172</v>
      </c>
      <c r="R411" s="79">
        <v>0.67868006229400635</v>
      </c>
      <c r="S411" s="79">
        <v>0.64548289775848389</v>
      </c>
      <c r="T411" s="79">
        <v>0.61718732118606567</v>
      </c>
      <c r="U411" s="79">
        <v>0.61497080326080322</v>
      </c>
      <c r="V411" s="79">
        <v>0.59963470697402954</v>
      </c>
      <c r="W411" s="79">
        <v>0.59449833631515503</v>
      </c>
      <c r="X411" s="79">
        <v>0.63320285081863403</v>
      </c>
      <c r="Y411" s="79">
        <v>0.67442631721496582</v>
      </c>
      <c r="Z411" s="79">
        <v>0.79131799936294556</v>
      </c>
      <c r="AA411" s="79">
        <v>0.96100962162017822</v>
      </c>
      <c r="AB411" s="79">
        <v>1.0211734771728516</v>
      </c>
      <c r="AC411" s="79">
        <v>1.0145161151885986</v>
      </c>
      <c r="AD411" s="79">
        <v>1.0017423629760742</v>
      </c>
      <c r="AE411" s="79">
        <v>0.88764369487762451</v>
      </c>
      <c r="AF411" s="79">
        <v>0.7380528450012207</v>
      </c>
      <c r="AG411" s="79">
        <v>-8.6442604660987854E-2</v>
      </c>
      <c r="AH411" s="79">
        <v>-8.2303166389465332E-2</v>
      </c>
      <c r="AI411" s="79">
        <v>-7.0358633995056152E-2</v>
      </c>
      <c r="AJ411" s="79">
        <v>-5.1393955945968628E-2</v>
      </c>
      <c r="AK411" s="79">
        <v>-4.8172049224376678E-2</v>
      </c>
      <c r="AL411" s="79">
        <v>-5.035807192325592E-2</v>
      </c>
      <c r="AM411" s="79">
        <v>-6.5088264644145966E-2</v>
      </c>
      <c r="AN411" s="79">
        <v>-3.2491873949766159E-2</v>
      </c>
      <c r="AO411" s="79">
        <v>-1.3113690540194511E-2</v>
      </c>
      <c r="AP411" s="79">
        <v>4.0661818347871304E-3</v>
      </c>
      <c r="AQ411" s="79">
        <v>-1.0391958057880402E-2</v>
      </c>
      <c r="AR411" s="79">
        <v>3.9844535058364272E-4</v>
      </c>
      <c r="AS411" s="79">
        <v>-1.595618762075901E-2</v>
      </c>
      <c r="AT411" s="79">
        <v>-2.4690020829439163E-2</v>
      </c>
      <c r="AU411" s="79">
        <v>-1.0276501998305321E-2</v>
      </c>
      <c r="AV411" s="79">
        <v>2.8787493705749512E-2</v>
      </c>
      <c r="AW411" s="79">
        <v>2.6552541181445122E-2</v>
      </c>
      <c r="AX411" s="79">
        <v>5.8477972634136677E-3</v>
      </c>
      <c r="AY411" s="79">
        <v>2.7505610138177872E-2</v>
      </c>
      <c r="AZ411" s="79">
        <v>1.1789027601480484E-2</v>
      </c>
      <c r="BA411" s="79">
        <v>-6.7275889217853546E-2</v>
      </c>
      <c r="BB411" s="79">
        <v>-9.9063888192176819E-2</v>
      </c>
      <c r="BC411" s="79">
        <v>-8.752065896987915E-2</v>
      </c>
      <c r="BD411" s="79">
        <v>-8.1550441682338715E-2</v>
      </c>
      <c r="BE411" s="79">
        <v>-4.6247683465480804E-2</v>
      </c>
      <c r="BF411" s="79">
        <v>-4.365985095500946E-2</v>
      </c>
      <c r="BG411" s="79">
        <v>-3.2715242356061935E-2</v>
      </c>
      <c r="BH411" s="79">
        <v>-2.6429809629917145E-2</v>
      </c>
      <c r="BI411" s="79">
        <v>-2.9684377834200859E-2</v>
      </c>
      <c r="BJ411" s="79">
        <v>-3.1105399131774902E-2</v>
      </c>
      <c r="BK411" s="79">
        <v>-4.3641772121191025E-2</v>
      </c>
      <c r="BL411" s="79">
        <v>-4.4596651569008827E-3</v>
      </c>
      <c r="BM411" s="79">
        <v>1.2002406641840935E-2</v>
      </c>
      <c r="BN411" s="79">
        <v>2.6310950517654419E-2</v>
      </c>
      <c r="BO411" s="79">
        <v>1.4010414481163025E-2</v>
      </c>
      <c r="BP411" s="79">
        <v>2.2823361679911613E-2</v>
      </c>
      <c r="BQ411" s="79">
        <v>8.0125434324145317E-3</v>
      </c>
      <c r="BR411" s="79">
        <v>-7.1367056807503104E-4</v>
      </c>
      <c r="BS411" s="79">
        <v>1.240027230232954E-2</v>
      </c>
      <c r="BT411" s="79">
        <v>5.3296741098165512E-2</v>
      </c>
      <c r="BU411" s="79">
        <v>5.4259408265352249E-2</v>
      </c>
      <c r="BV411" s="79">
        <v>3.496035560965538E-2</v>
      </c>
      <c r="BW411" s="79">
        <v>5.6694231927394867E-2</v>
      </c>
      <c r="BX411" s="79">
        <v>4.6829894185066223E-2</v>
      </c>
      <c r="BY411" s="79">
        <v>-2.0030222833156586E-2</v>
      </c>
      <c r="BZ411" s="79">
        <v>-5.1185339689254761E-2</v>
      </c>
      <c r="CA411" s="79">
        <v>-3.9096672087907791E-2</v>
      </c>
      <c r="CB411" s="79">
        <v>-3.7954632192850113E-2</v>
      </c>
      <c r="CC411" s="79">
        <v>-1.8408797681331635E-2</v>
      </c>
      <c r="CD411" s="79">
        <v>-1.6895599663257599E-2</v>
      </c>
      <c r="CE411" s="79">
        <v>-6.6435416229069233E-3</v>
      </c>
      <c r="CF411" s="79">
        <v>-9.1397175565361977E-3</v>
      </c>
      <c r="CG411" s="79">
        <v>-1.6879873350262642E-2</v>
      </c>
      <c r="CH411" s="79">
        <v>-1.7771055921912193E-2</v>
      </c>
      <c r="CI411" s="79">
        <v>-2.8787998482584953E-2</v>
      </c>
      <c r="CJ411" s="79">
        <v>1.4955354854464531E-2</v>
      </c>
      <c r="CK411" s="79">
        <v>2.9397739097476006E-2</v>
      </c>
      <c r="CL411" s="79">
        <v>4.1717611253261566E-2</v>
      </c>
      <c r="CM411" s="79">
        <v>3.091142512857914E-2</v>
      </c>
      <c r="CN411" s="79">
        <v>3.8354791700839996E-2</v>
      </c>
      <c r="CO411" s="79">
        <v>2.4613214656710625E-2</v>
      </c>
      <c r="CP411" s="79">
        <v>1.5892278403043747E-2</v>
      </c>
      <c r="CQ411" s="79">
        <v>2.8106134384870529E-2</v>
      </c>
      <c r="CR411" s="79">
        <v>7.0271782577037811E-2</v>
      </c>
      <c r="CS411" s="79">
        <v>7.3449097573757172E-2</v>
      </c>
      <c r="CT411" s="79">
        <v>5.5123623460531235E-2</v>
      </c>
      <c r="CU411" s="79">
        <v>7.691018283367157E-2</v>
      </c>
      <c r="CV411" s="79">
        <v>7.1099095046520233E-2</v>
      </c>
      <c r="CW411" s="79">
        <v>1.2691983953118324E-2</v>
      </c>
      <c r="CX411" s="79">
        <v>-1.8024809658527374E-2</v>
      </c>
      <c r="CY411" s="79">
        <v>-5.5583640933036804E-3</v>
      </c>
      <c r="CZ411" s="79">
        <v>-7.7603044919669628E-3</v>
      </c>
      <c r="DA411" s="79">
        <v>9.4300843775272369E-3</v>
      </c>
      <c r="DB411" s="79">
        <v>9.8686479032039642E-3</v>
      </c>
      <c r="DC411" s="79">
        <v>1.9428158178925514E-2</v>
      </c>
      <c r="DD411" s="79">
        <v>8.1503735855221748E-3</v>
      </c>
      <c r="DE411" s="79">
        <v>-4.0753688663244247E-3</v>
      </c>
      <c r="DF411" s="79">
        <v>-4.4367117807269096E-3</v>
      </c>
      <c r="DG411" s="79">
        <v>-1.3934225775301456E-2</v>
      </c>
      <c r="DH411" s="79">
        <v>3.4370377659797668E-2</v>
      </c>
      <c r="DI411" s="79">
        <v>4.6793069690465927E-2</v>
      </c>
      <c r="DJ411" s="79">
        <v>5.7124275714159012E-2</v>
      </c>
      <c r="DK411" s="79">
        <v>4.7812435775995255E-2</v>
      </c>
      <c r="DL411" s="79">
        <v>5.3886223584413528E-2</v>
      </c>
      <c r="DM411" s="79">
        <v>4.1213888674974442E-2</v>
      </c>
      <c r="DN411" s="79">
        <v>3.2498225569725037E-2</v>
      </c>
      <c r="DO411" s="79">
        <v>4.3811999261379242E-2</v>
      </c>
      <c r="DP411" s="79">
        <v>8.7246812880039215E-2</v>
      </c>
      <c r="DQ411" s="79">
        <v>9.2638790607452393E-2</v>
      </c>
      <c r="DR411" s="79">
        <v>7.5286887586116791E-2</v>
      </c>
      <c r="DS411" s="79">
        <v>9.7126126289367676E-2</v>
      </c>
      <c r="DT411" s="79">
        <v>9.5368281006813049E-2</v>
      </c>
      <c r="DU411" s="79">
        <v>4.5414187014102936E-2</v>
      </c>
      <c r="DV411" s="79">
        <v>1.5135721303522587E-2</v>
      </c>
      <c r="DW411" s="79">
        <v>2.797994390130043E-2</v>
      </c>
      <c r="DX411" s="79">
        <v>2.2434022277593613E-2</v>
      </c>
      <c r="DY411" s="79">
        <v>4.9625009298324585E-2</v>
      </c>
      <c r="DZ411" s="79">
        <v>4.8511970788240433E-2</v>
      </c>
      <c r="EA411" s="79">
        <v>5.707155168056488E-2</v>
      </c>
      <c r="EB411" s="79">
        <v>3.3114518970251083E-2</v>
      </c>
      <c r="EC411" s="79">
        <v>1.4412302523851395E-2</v>
      </c>
      <c r="ED411" s="79">
        <v>1.4815963804721832E-2</v>
      </c>
      <c r="EE411" s="79">
        <v>7.5122648850083351E-3</v>
      </c>
      <c r="EF411" s="79">
        <v>6.2402583658695221E-2</v>
      </c>
      <c r="EG411" s="79">
        <v>7.1909166872501373E-2</v>
      </c>
      <c r="EH411" s="79">
        <v>7.9369038343429565E-2</v>
      </c>
      <c r="EI411" s="79">
        <v>7.2214812040328979E-2</v>
      </c>
      <c r="EJ411" s="79">
        <v>7.63111412525177E-2</v>
      </c>
      <c r="EK411" s="79">
        <v>6.5182611346244812E-2</v>
      </c>
      <c r="EL411" s="79">
        <v>5.6474577635526657E-2</v>
      </c>
      <c r="EM411" s="79">
        <v>6.6488772630691528E-2</v>
      </c>
      <c r="EN411" s="79">
        <v>0.11175606399774551</v>
      </c>
      <c r="EO411" s="79">
        <v>0.12034565955400467</v>
      </c>
      <c r="EP411" s="79">
        <v>0.10439944267272949</v>
      </c>
      <c r="EQ411" s="79">
        <v>0.12631475925445557</v>
      </c>
      <c r="ER411" s="79">
        <v>0.13040915131568909</v>
      </c>
      <c r="ES411" s="79">
        <v>9.2659853398799896E-2</v>
      </c>
      <c r="ET411" s="79">
        <v>6.301426887512207E-2</v>
      </c>
      <c r="EU411" s="79">
        <v>7.6403938233852386E-2</v>
      </c>
      <c r="EV411" s="79">
        <v>6.6029831767082214E-2</v>
      </c>
      <c r="EW411" s="79">
        <v>40.478240966796875</v>
      </c>
      <c r="EX411" s="79">
        <v>40.080551147460938</v>
      </c>
      <c r="EY411" s="79">
        <v>39.934955596923828</v>
      </c>
      <c r="EZ411" s="79">
        <v>39.799087524414063</v>
      </c>
      <c r="FA411" s="79">
        <v>39.335762023925781</v>
      </c>
      <c r="FB411" s="79">
        <v>39.997585296630859</v>
      </c>
      <c r="FC411" s="79">
        <v>40.728660583496094</v>
      </c>
      <c r="FD411" s="79">
        <v>41.603706359863281</v>
      </c>
      <c r="FE411" s="79">
        <v>43.872806549072266</v>
      </c>
      <c r="FF411" s="79">
        <v>45.805206298828125</v>
      </c>
      <c r="FG411" s="79">
        <v>47.618717193603516</v>
      </c>
      <c r="FH411" s="79">
        <v>49.571975708007813</v>
      </c>
      <c r="FI411" s="79">
        <v>50.490131378173828</v>
      </c>
      <c r="FJ411" s="79">
        <v>50.745903015136719</v>
      </c>
      <c r="FK411" s="79">
        <v>51.192188262939453</v>
      </c>
      <c r="FL411" s="79">
        <v>51.745250701904297</v>
      </c>
      <c r="FM411" s="79">
        <v>51.380329132080078</v>
      </c>
      <c r="FN411" s="79">
        <v>51.272331237792969</v>
      </c>
      <c r="FO411" s="79">
        <v>50.958683013916016</v>
      </c>
      <c r="FP411" s="79">
        <v>50.742973327636719</v>
      </c>
      <c r="FQ411" s="79">
        <v>50.109378814697266</v>
      </c>
      <c r="FR411" s="79">
        <v>50.424285888671875</v>
      </c>
      <c r="FS411" s="79">
        <v>49.819026947021484</v>
      </c>
      <c r="FT411" s="79">
        <v>49.3509521484375</v>
      </c>
      <c r="FU411" s="79">
        <v>2.0891506224870682E-2</v>
      </c>
      <c r="FV411" s="79">
        <v>2.3344794288277626E-2</v>
      </c>
      <c r="FW411" s="79">
        <v>2.1726313978433609E-2</v>
      </c>
      <c r="FX411" s="79">
        <v>2060</v>
      </c>
      <c r="FY411" s="79">
        <v>1</v>
      </c>
      <c r="FZ411" s="52"/>
      <c r="GA411" s="34"/>
    </row>
    <row r="412" spans="1:183" x14ac:dyDescent="0.25">
      <c r="A412" t="s">
        <v>186</v>
      </c>
      <c r="B412" t="s">
        <v>236</v>
      </c>
      <c r="C412" t="s">
        <v>194</v>
      </c>
      <c r="D412" t="s">
        <v>203</v>
      </c>
      <c r="E412" t="s">
        <v>240</v>
      </c>
      <c r="F412" t="s">
        <v>178</v>
      </c>
      <c r="G412" t="s">
        <v>1</v>
      </c>
      <c r="H412" s="79">
        <v>18487</v>
      </c>
      <c r="I412" s="79">
        <v>0.5942651629447937</v>
      </c>
      <c r="J412" s="79">
        <v>0.54112619161605835</v>
      </c>
      <c r="K412" s="79">
        <v>0.5226251482963562</v>
      </c>
      <c r="L412" s="79">
        <v>0.48671546578407288</v>
      </c>
      <c r="M412" s="79">
        <v>0.4839264452457428</v>
      </c>
      <c r="N412" s="79">
        <v>0.51322615146636963</v>
      </c>
      <c r="O412" s="79">
        <v>0.58390969038009644</v>
      </c>
      <c r="P412" s="79">
        <v>0.72053736448287964</v>
      </c>
      <c r="Q412" s="79">
        <v>0.67557936906814575</v>
      </c>
      <c r="R412" s="79">
        <v>0.59194135665893555</v>
      </c>
      <c r="S412" s="79">
        <v>0.56715536117553711</v>
      </c>
      <c r="T412" s="79">
        <v>0.5401650071144104</v>
      </c>
      <c r="U412" s="79">
        <v>0.54080164432525635</v>
      </c>
      <c r="V412" s="79">
        <v>0.52243393659591675</v>
      </c>
      <c r="W412" s="79">
        <v>0.52189838886260986</v>
      </c>
      <c r="X412" s="79">
        <v>0.55234897136688232</v>
      </c>
      <c r="Y412" s="79">
        <v>0.58153450489044189</v>
      </c>
      <c r="Z412" s="79">
        <v>0.68741464614868164</v>
      </c>
      <c r="AA412" s="79">
        <v>0.86864578723907471</v>
      </c>
      <c r="AB412" s="79">
        <v>0.92378461360931396</v>
      </c>
      <c r="AC412" s="79">
        <v>0.95740538835525513</v>
      </c>
      <c r="AD412" s="79">
        <v>0.95351088047027588</v>
      </c>
      <c r="AE412" s="79">
        <v>0.84617000818252563</v>
      </c>
      <c r="AF412" s="79">
        <v>0.71037846803665161</v>
      </c>
      <c r="AG412" s="79">
        <v>-0.10167692601680756</v>
      </c>
      <c r="AH412" s="79">
        <v>-9.5961667597293854E-2</v>
      </c>
      <c r="AI412" s="79">
        <v>-7.9683586955070496E-2</v>
      </c>
      <c r="AJ412" s="79">
        <v>-5.8427337557077408E-2</v>
      </c>
      <c r="AK412" s="79">
        <v>-4.7194425016641617E-2</v>
      </c>
      <c r="AL412" s="79">
        <v>-5.1576677709817886E-2</v>
      </c>
      <c r="AM412" s="79">
        <v>-8.7037205696105957E-2</v>
      </c>
      <c r="AN412" s="79">
        <v>-6.5207138657569885E-2</v>
      </c>
      <c r="AO412" s="79">
        <v>-1.3427813537418842E-2</v>
      </c>
      <c r="AP412" s="79">
        <v>-1.1704222299158573E-2</v>
      </c>
      <c r="AQ412" s="79">
        <v>-5.8166123926639557E-3</v>
      </c>
      <c r="AR412" s="79">
        <v>-7.9720513895153999E-3</v>
      </c>
      <c r="AS412" s="79">
        <v>2.1741238888353109E-3</v>
      </c>
      <c r="AT412" s="79">
        <v>6.6428361460566521E-3</v>
      </c>
      <c r="AU412" s="79">
        <v>1.2935755774378777E-2</v>
      </c>
      <c r="AV412" s="79">
        <v>7.3777432553470135E-3</v>
      </c>
      <c r="AW412" s="79">
        <v>-8.2931565120816231E-3</v>
      </c>
      <c r="AX412" s="79">
        <v>-4.2403433471918106E-3</v>
      </c>
      <c r="AY412" s="79">
        <v>2.9987435787916183E-2</v>
      </c>
      <c r="AZ412" s="79">
        <v>-9.0477066114544868E-3</v>
      </c>
      <c r="BA412" s="79">
        <v>-7.3804043233394623E-2</v>
      </c>
      <c r="BB412" s="79">
        <v>-8.6271710693836212E-2</v>
      </c>
      <c r="BC412" s="79">
        <v>-8.6776480078697205E-2</v>
      </c>
      <c r="BD412" s="79">
        <v>-8.9684419333934784E-2</v>
      </c>
      <c r="BE412" s="79">
        <v>-4.988088458776474E-2</v>
      </c>
      <c r="BF412" s="79">
        <v>-4.5368336141109467E-2</v>
      </c>
      <c r="BG412" s="79">
        <v>-3.1022325158119202E-2</v>
      </c>
      <c r="BH412" s="79">
        <v>-2.9447531327605247E-2</v>
      </c>
      <c r="BI412" s="79">
        <v>-2.9219590127468109E-2</v>
      </c>
      <c r="BJ412" s="79">
        <v>-3.4596551209688187E-2</v>
      </c>
      <c r="BK412" s="79">
        <v>-6.6493280231952667E-2</v>
      </c>
      <c r="BL412" s="79">
        <v>-3.4405257552862167E-2</v>
      </c>
      <c r="BM412" s="79">
        <v>1.3080003671348095E-2</v>
      </c>
      <c r="BN412" s="79">
        <v>1.0107466951012611E-2</v>
      </c>
      <c r="BO412" s="79">
        <v>1.7417300492525101E-2</v>
      </c>
      <c r="BP412" s="79">
        <v>1.5469369478523731E-2</v>
      </c>
      <c r="BQ412" s="79">
        <v>2.4398114532232285E-2</v>
      </c>
      <c r="BR412" s="79">
        <v>2.7614977210760117E-2</v>
      </c>
      <c r="BS412" s="79">
        <v>3.3441253006458282E-2</v>
      </c>
      <c r="BT412" s="79">
        <v>3.4233737736940384E-2</v>
      </c>
      <c r="BU412" s="79">
        <v>2.4374408647418022E-2</v>
      </c>
      <c r="BV412" s="79">
        <v>2.4865793064236641E-2</v>
      </c>
      <c r="BW412" s="79">
        <v>5.6272208690643311E-2</v>
      </c>
      <c r="BX412" s="79">
        <v>2.8449829667806625E-2</v>
      </c>
      <c r="BY412" s="79">
        <v>-1.5439249575138092E-2</v>
      </c>
      <c r="BZ412" s="79">
        <v>-2.7493420988321304E-2</v>
      </c>
      <c r="CA412" s="79">
        <v>-2.8147529810667038E-2</v>
      </c>
      <c r="CB412" s="79">
        <v>-3.3585548400878906E-2</v>
      </c>
      <c r="CC412" s="79">
        <v>-1.4007101766765118E-2</v>
      </c>
      <c r="CD412" s="79">
        <v>-1.0327553376555443E-2</v>
      </c>
      <c r="CE412" s="79">
        <v>2.6803205255419016E-3</v>
      </c>
      <c r="CF412" s="79">
        <v>-9.3762045726180077E-3</v>
      </c>
      <c r="CG412" s="79">
        <v>-1.6770279034972191E-2</v>
      </c>
      <c r="CH412" s="79">
        <v>-2.2836169227957726E-2</v>
      </c>
      <c r="CI412" s="79">
        <v>-5.2264627069234848E-2</v>
      </c>
      <c r="CJ412" s="79">
        <v>-1.3071966357529163E-2</v>
      </c>
      <c r="CK412" s="79">
        <v>3.1439237296581268E-2</v>
      </c>
      <c r="CL412" s="79">
        <v>2.5214174762368202E-2</v>
      </c>
      <c r="CM412" s="79">
        <v>3.3509038388729095E-2</v>
      </c>
      <c r="CN412" s="79">
        <v>3.1704828143119812E-2</v>
      </c>
      <c r="CO412" s="79">
        <v>3.9790377020835876E-2</v>
      </c>
      <c r="CP412" s="79">
        <v>4.2140215635299683E-2</v>
      </c>
      <c r="CQ412" s="79">
        <v>4.7643300145864487E-2</v>
      </c>
      <c r="CR412" s="79">
        <v>5.2834112197160721E-2</v>
      </c>
      <c r="CS412" s="79">
        <v>4.6999868005514145E-2</v>
      </c>
      <c r="CT412" s="79">
        <v>4.5024614781141281E-2</v>
      </c>
      <c r="CU412" s="79">
        <v>7.4476957321166992E-2</v>
      </c>
      <c r="CV412" s="79">
        <v>5.4420508444309235E-2</v>
      </c>
      <c r="CW412" s="79">
        <v>2.4984028190374374E-2</v>
      </c>
      <c r="CX412" s="79">
        <v>1.321624219417572E-2</v>
      </c>
      <c r="CY412" s="79">
        <v>1.2458706274628639E-2</v>
      </c>
      <c r="CZ412" s="79">
        <v>5.2683604881167412E-3</v>
      </c>
      <c r="DA412" s="79">
        <v>2.1866679191589355E-2</v>
      </c>
      <c r="DB412" s="79">
        <v>2.471323125064373E-2</v>
      </c>
      <c r="DC412" s="79">
        <v>3.6382969468832016E-2</v>
      </c>
      <c r="DD412" s="79">
        <v>1.0695122182369232E-2</v>
      </c>
      <c r="DE412" s="79">
        <v>-4.3209632858633995E-3</v>
      </c>
      <c r="DF412" s="79">
        <v>-1.1075788177549839E-2</v>
      </c>
      <c r="DG412" s="79">
        <v>-3.8035966455936432E-2</v>
      </c>
      <c r="DH412" s="79">
        <v>8.2613248378038406E-3</v>
      </c>
      <c r="DI412" s="79">
        <v>4.9798469990491867E-2</v>
      </c>
      <c r="DJ412" s="79">
        <v>4.0320884436368942E-2</v>
      </c>
      <c r="DK412" s="79">
        <v>4.9600768834352493E-2</v>
      </c>
      <c r="DL412" s="79">
        <v>4.7940287739038467E-2</v>
      </c>
      <c r="DM412" s="79">
        <v>5.5182646960020065E-2</v>
      </c>
      <c r="DN412" s="79">
        <v>5.6665457785129547E-2</v>
      </c>
      <c r="DO412" s="79">
        <v>6.1845347285270691E-2</v>
      </c>
      <c r="DP412" s="79">
        <v>7.1434490382671356E-2</v>
      </c>
      <c r="DQ412" s="79">
        <v>6.9625325500965118E-2</v>
      </c>
      <c r="DR412" s="79">
        <v>6.5183430910110474E-2</v>
      </c>
      <c r="DS412" s="79">
        <v>9.2681705951690674E-2</v>
      </c>
      <c r="DT412" s="79">
        <v>8.0391190946102142E-2</v>
      </c>
      <c r="DU412" s="79">
        <v>6.5407305955886841E-2</v>
      </c>
      <c r="DV412" s="79">
        <v>5.3925905376672745E-2</v>
      </c>
      <c r="DW412" s="79">
        <v>5.3064942359924316E-2</v>
      </c>
      <c r="DX412" s="79">
        <v>4.4122271239757538E-2</v>
      </c>
      <c r="DY412" s="79">
        <v>7.3662720620632172E-2</v>
      </c>
      <c r="DZ412" s="79">
        <v>7.5306564569473267E-2</v>
      </c>
      <c r="EA412" s="79">
        <v>8.5044234991073608E-2</v>
      </c>
      <c r="EB412" s="79">
        <v>3.9674930274486542E-2</v>
      </c>
      <c r="EC412" s="79">
        <v>1.3653868809342384E-2</v>
      </c>
      <c r="ED412" s="79">
        <v>5.9043369255959988E-3</v>
      </c>
      <c r="EE412" s="79">
        <v>-1.7492050305008888E-2</v>
      </c>
      <c r="EF412" s="79">
        <v>3.9063207805156708E-2</v>
      </c>
      <c r="EG412" s="79">
        <v>7.6306283473968506E-2</v>
      </c>
      <c r="EH412" s="79">
        <v>6.2132574617862701E-2</v>
      </c>
      <c r="EI412" s="79">
        <v>7.2834685444831848E-2</v>
      </c>
      <c r="EJ412" s="79">
        <v>7.1381703019142151E-2</v>
      </c>
      <c r="EK412" s="79">
        <v>7.7406637370586395E-2</v>
      </c>
      <c r="EL412" s="79">
        <v>7.7637597918510437E-2</v>
      </c>
      <c r="EM412" s="79">
        <v>8.2350842654705048E-2</v>
      </c>
      <c r="EN412" s="79">
        <v>9.8290480673313141E-2</v>
      </c>
      <c r="EO412" s="79">
        <v>0.10229288786649704</v>
      </c>
      <c r="EP412" s="79">
        <v>9.4289571046829224E-2</v>
      </c>
      <c r="EQ412" s="79">
        <v>0.1189664751291275</v>
      </c>
      <c r="ER412" s="79">
        <v>0.11788871884346008</v>
      </c>
      <c r="ES412" s="79">
        <v>0.12377209961414337</v>
      </c>
      <c r="ET412" s="79">
        <v>0.11270418763160706</v>
      </c>
      <c r="EU412" s="79">
        <v>0.11169390380382538</v>
      </c>
      <c r="EV412" s="79">
        <v>0.10022114217281342</v>
      </c>
      <c r="EW412" s="79">
        <v>41.656558990478516</v>
      </c>
      <c r="EX412" s="79">
        <v>41.219863891601563</v>
      </c>
      <c r="EY412" s="79">
        <v>40.942726135253906</v>
      </c>
      <c r="EZ412" s="79">
        <v>40.893753051757813</v>
      </c>
      <c r="FA412" s="79">
        <v>40.267063140869141</v>
      </c>
      <c r="FB412" s="79">
        <v>41.198886871337891</v>
      </c>
      <c r="FC412" s="79">
        <v>42.394969940185547</v>
      </c>
      <c r="FD412" s="79">
        <v>42.745880126953125</v>
      </c>
      <c r="FE412" s="79">
        <v>44.981349945068359</v>
      </c>
      <c r="FF412" s="79">
        <v>46.554973602294922</v>
      </c>
      <c r="FG412" s="79">
        <v>48.497882843017578</v>
      </c>
      <c r="FH412" s="79">
        <v>50.728008270263672</v>
      </c>
      <c r="FI412" s="79">
        <v>51.380470275878906</v>
      </c>
      <c r="FJ412" s="79">
        <v>51.351898193359375</v>
      </c>
      <c r="FK412" s="79">
        <v>52.04345703125</v>
      </c>
      <c r="FL412" s="79">
        <v>52.989269256591797</v>
      </c>
      <c r="FM412" s="79">
        <v>53.074699401855469</v>
      </c>
      <c r="FN412" s="79">
        <v>53.228206634521484</v>
      </c>
      <c r="FO412" s="79">
        <v>52.80072021484375</v>
      </c>
      <c r="FP412" s="79">
        <v>52.955242156982422</v>
      </c>
      <c r="FQ412" s="79">
        <v>51.849838256835938</v>
      </c>
      <c r="FR412" s="79">
        <v>51.702735900878906</v>
      </c>
      <c r="FS412" s="79">
        <v>50.591171264648438</v>
      </c>
      <c r="FT412" s="79">
        <v>49.926429748535156</v>
      </c>
      <c r="FU412" s="79">
        <v>2.6326879858970642E-2</v>
      </c>
      <c r="FV412" s="79">
        <v>2.6309927925467491E-2</v>
      </c>
      <c r="FW412" s="79">
        <v>2.755303680896759E-2</v>
      </c>
      <c r="FX412" s="79">
        <v>1623</v>
      </c>
      <c r="FY412" s="79">
        <v>1</v>
      </c>
      <c r="FZ412" s="52"/>
      <c r="GA412" s="34"/>
    </row>
    <row r="413" spans="1:183" x14ac:dyDescent="0.25">
      <c r="A413" t="s">
        <v>186</v>
      </c>
      <c r="B413" t="s">
        <v>236</v>
      </c>
      <c r="C413" t="s">
        <v>194</v>
      </c>
      <c r="D413" t="s">
        <v>203</v>
      </c>
      <c r="E413" t="s">
        <v>240</v>
      </c>
      <c r="F413" t="s">
        <v>179</v>
      </c>
      <c r="G413" t="s">
        <v>1</v>
      </c>
      <c r="H413" s="79">
        <v>839</v>
      </c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  <c r="BF413" s="79"/>
      <c r="BG413" s="79"/>
      <c r="BH413" s="79"/>
      <c r="BI413" s="79"/>
      <c r="BJ413" s="79"/>
      <c r="BK413" s="79"/>
      <c r="BL413" s="79"/>
      <c r="BM413" s="79"/>
      <c r="BN413" s="79"/>
      <c r="BO413" s="79"/>
      <c r="BP413" s="79"/>
      <c r="BQ413" s="79"/>
      <c r="BR413" s="79"/>
      <c r="BS413" s="79"/>
      <c r="BT413" s="79"/>
      <c r="BU413" s="79"/>
      <c r="BV413" s="79"/>
      <c r="BW413" s="79"/>
      <c r="BX413" s="79"/>
      <c r="BY413" s="79"/>
      <c r="BZ413" s="79"/>
      <c r="CA413" s="79"/>
      <c r="CB413" s="79"/>
      <c r="CC413" s="79"/>
      <c r="CD413" s="79"/>
      <c r="CE413" s="79"/>
      <c r="CF413" s="79"/>
      <c r="CG413" s="79"/>
      <c r="CH413" s="79"/>
      <c r="CI413" s="79"/>
      <c r="CJ413" s="79"/>
      <c r="CK413" s="79"/>
      <c r="CL413" s="79"/>
      <c r="CM413" s="79"/>
      <c r="CN413" s="79"/>
      <c r="CO413" s="79"/>
      <c r="CP413" s="79"/>
      <c r="CQ413" s="79"/>
      <c r="CR413" s="79"/>
      <c r="CS413" s="79"/>
      <c r="CT413" s="79"/>
      <c r="CU413" s="79"/>
      <c r="CV413" s="79"/>
      <c r="CW413" s="79"/>
      <c r="CX413" s="79"/>
      <c r="CY413" s="79"/>
      <c r="CZ413" s="79"/>
      <c r="DA413" s="79"/>
      <c r="DB413" s="79"/>
      <c r="DC413" s="79"/>
      <c r="DD413" s="79"/>
      <c r="DE413" s="79"/>
      <c r="DF413" s="79"/>
      <c r="DG413" s="79"/>
      <c r="DH413" s="79"/>
      <c r="DI413" s="79"/>
      <c r="DJ413" s="79"/>
      <c r="DK413" s="79"/>
      <c r="DL413" s="79"/>
      <c r="DM413" s="79"/>
      <c r="DN413" s="79"/>
      <c r="DO413" s="79"/>
      <c r="DP413" s="79"/>
      <c r="DQ413" s="79"/>
      <c r="DR413" s="79"/>
      <c r="DS413" s="79"/>
      <c r="DT413" s="79"/>
      <c r="DU413" s="79"/>
      <c r="DV413" s="79"/>
      <c r="DW413" s="79"/>
      <c r="DX413" s="79"/>
      <c r="DY413" s="79"/>
      <c r="DZ413" s="79"/>
      <c r="EA413" s="79"/>
      <c r="EB413" s="79"/>
      <c r="EC413" s="79"/>
      <c r="ED413" s="79"/>
      <c r="EE413" s="79"/>
      <c r="EF413" s="79"/>
      <c r="EG413" s="79"/>
      <c r="EH413" s="79"/>
      <c r="EI413" s="79"/>
      <c r="EJ413" s="79"/>
      <c r="EK413" s="79"/>
      <c r="EL413" s="79"/>
      <c r="EM413" s="79"/>
      <c r="EN413" s="79"/>
      <c r="EO413" s="79"/>
      <c r="EP413" s="79"/>
      <c r="EQ413" s="79"/>
      <c r="ER413" s="79"/>
      <c r="ES413" s="79"/>
      <c r="ET413" s="79"/>
      <c r="EU413" s="79"/>
      <c r="EV413" s="79"/>
      <c r="EW413" s="79"/>
      <c r="EX413" s="79"/>
      <c r="EY413" s="79"/>
      <c r="EZ413" s="79"/>
      <c r="FA413" s="79"/>
      <c r="FB413" s="79"/>
      <c r="FC413" s="79"/>
      <c r="FD413" s="79"/>
      <c r="FE413" s="79"/>
      <c r="FF413" s="79"/>
      <c r="FG413" s="79"/>
      <c r="FH413" s="79"/>
      <c r="FI413" s="79"/>
      <c r="FJ413" s="79"/>
      <c r="FK413" s="79"/>
      <c r="FL413" s="79"/>
      <c r="FM413" s="79"/>
      <c r="FN413" s="79"/>
      <c r="FO413" s="79"/>
      <c r="FP413" s="79"/>
      <c r="FQ413" s="79"/>
      <c r="FR413" s="79"/>
      <c r="FS413" s="79"/>
      <c r="FT413" s="79"/>
      <c r="FU413" s="79"/>
      <c r="FV413" s="79"/>
      <c r="FW413" s="79"/>
      <c r="FX413" s="79">
        <v>23</v>
      </c>
      <c r="FY413" s="79">
        <v>0</v>
      </c>
      <c r="FZ413" s="52"/>
      <c r="GA413" s="34"/>
    </row>
    <row r="414" spans="1:183" x14ac:dyDescent="0.25">
      <c r="A414" t="s">
        <v>186</v>
      </c>
      <c r="B414" t="s">
        <v>236</v>
      </c>
      <c r="C414" t="s">
        <v>194</v>
      </c>
      <c r="D414" t="s">
        <v>203</v>
      </c>
      <c r="E414" t="s">
        <v>240</v>
      </c>
      <c r="F414" t="s">
        <v>180</v>
      </c>
      <c r="G414" t="s">
        <v>1</v>
      </c>
      <c r="H414" s="79">
        <v>474</v>
      </c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  <c r="BF414" s="79"/>
      <c r="BG414" s="79"/>
      <c r="BH414" s="79"/>
      <c r="BI414" s="79"/>
      <c r="BJ414" s="79"/>
      <c r="BK414" s="79"/>
      <c r="BL414" s="79"/>
      <c r="BM414" s="79"/>
      <c r="BN414" s="79"/>
      <c r="BO414" s="79"/>
      <c r="BP414" s="79"/>
      <c r="BQ414" s="79"/>
      <c r="BR414" s="79"/>
      <c r="BS414" s="79"/>
      <c r="BT414" s="79"/>
      <c r="BU414" s="79"/>
      <c r="BV414" s="79"/>
      <c r="BW414" s="79"/>
      <c r="BX414" s="79"/>
      <c r="BY414" s="79"/>
      <c r="BZ414" s="79"/>
      <c r="CA414" s="79"/>
      <c r="CB414" s="79"/>
      <c r="CC414" s="79"/>
      <c r="CD414" s="79"/>
      <c r="CE414" s="79"/>
      <c r="CF414" s="79"/>
      <c r="CG414" s="79"/>
      <c r="CH414" s="79"/>
      <c r="CI414" s="79"/>
      <c r="CJ414" s="79"/>
      <c r="CK414" s="79"/>
      <c r="CL414" s="79"/>
      <c r="CM414" s="79"/>
      <c r="CN414" s="79"/>
      <c r="CO414" s="79"/>
      <c r="CP414" s="79"/>
      <c r="CQ414" s="79"/>
      <c r="CR414" s="79"/>
      <c r="CS414" s="79"/>
      <c r="CT414" s="79"/>
      <c r="CU414" s="79"/>
      <c r="CV414" s="79"/>
      <c r="CW414" s="79"/>
      <c r="CX414" s="79"/>
      <c r="CY414" s="79"/>
      <c r="CZ414" s="79"/>
      <c r="DA414" s="79"/>
      <c r="DB414" s="79"/>
      <c r="DC414" s="79"/>
      <c r="DD414" s="79"/>
      <c r="DE414" s="79"/>
      <c r="DF414" s="79"/>
      <c r="DG414" s="79"/>
      <c r="DH414" s="79"/>
      <c r="DI414" s="79"/>
      <c r="DJ414" s="79"/>
      <c r="DK414" s="79"/>
      <c r="DL414" s="79"/>
      <c r="DM414" s="79"/>
      <c r="DN414" s="79"/>
      <c r="DO414" s="79"/>
      <c r="DP414" s="79"/>
      <c r="DQ414" s="79"/>
      <c r="DR414" s="79"/>
      <c r="DS414" s="79"/>
      <c r="DT414" s="79"/>
      <c r="DU414" s="79"/>
      <c r="DV414" s="79"/>
      <c r="DW414" s="79"/>
      <c r="DX414" s="79"/>
      <c r="DY414" s="79"/>
      <c r="DZ414" s="79"/>
      <c r="EA414" s="79"/>
      <c r="EB414" s="79"/>
      <c r="EC414" s="79"/>
      <c r="ED414" s="79"/>
      <c r="EE414" s="79"/>
      <c r="EF414" s="79"/>
      <c r="EG414" s="79"/>
      <c r="EH414" s="79"/>
      <c r="EI414" s="79"/>
      <c r="EJ414" s="79"/>
      <c r="EK414" s="79"/>
      <c r="EL414" s="79"/>
      <c r="EM414" s="79"/>
      <c r="EN414" s="79"/>
      <c r="EO414" s="79"/>
      <c r="EP414" s="79"/>
      <c r="EQ414" s="79"/>
      <c r="ER414" s="79"/>
      <c r="ES414" s="79"/>
      <c r="ET414" s="79"/>
      <c r="EU414" s="79"/>
      <c r="EV414" s="79"/>
      <c r="EW414" s="79"/>
      <c r="EX414" s="79"/>
      <c r="EY414" s="79"/>
      <c r="EZ414" s="79"/>
      <c r="FA414" s="79"/>
      <c r="FB414" s="79"/>
      <c r="FC414" s="79"/>
      <c r="FD414" s="79"/>
      <c r="FE414" s="79"/>
      <c r="FF414" s="79"/>
      <c r="FG414" s="79"/>
      <c r="FH414" s="79"/>
      <c r="FI414" s="79"/>
      <c r="FJ414" s="79"/>
      <c r="FK414" s="79"/>
      <c r="FL414" s="79"/>
      <c r="FM414" s="79"/>
      <c r="FN414" s="79"/>
      <c r="FO414" s="79"/>
      <c r="FP414" s="79"/>
      <c r="FQ414" s="79"/>
      <c r="FR414" s="79"/>
      <c r="FS414" s="79"/>
      <c r="FT414" s="79"/>
      <c r="FU414" s="79"/>
      <c r="FV414" s="79"/>
      <c r="FW414" s="79"/>
      <c r="FX414" s="79">
        <v>48</v>
      </c>
      <c r="FY414" s="79">
        <v>0</v>
      </c>
      <c r="FZ414" s="52"/>
      <c r="GA414" s="34"/>
    </row>
    <row r="415" spans="1:183" x14ac:dyDescent="0.25">
      <c r="A415" t="s">
        <v>186</v>
      </c>
      <c r="B415" t="s">
        <v>236</v>
      </c>
      <c r="C415" t="s">
        <v>194</v>
      </c>
      <c r="D415" t="s">
        <v>203</v>
      </c>
      <c r="E415" t="s">
        <v>240</v>
      </c>
      <c r="F415" t="s">
        <v>181</v>
      </c>
      <c r="G415" t="s">
        <v>1</v>
      </c>
      <c r="H415" s="79">
        <v>198</v>
      </c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  <c r="BF415" s="79"/>
      <c r="BG415" s="79"/>
      <c r="BH415" s="79"/>
      <c r="BI415" s="79"/>
      <c r="BJ415" s="79"/>
      <c r="BK415" s="79"/>
      <c r="BL415" s="79"/>
      <c r="BM415" s="79"/>
      <c r="BN415" s="79"/>
      <c r="BO415" s="79"/>
      <c r="BP415" s="79"/>
      <c r="BQ415" s="79"/>
      <c r="BR415" s="79"/>
      <c r="BS415" s="79"/>
      <c r="BT415" s="79"/>
      <c r="BU415" s="79"/>
      <c r="BV415" s="79"/>
      <c r="BW415" s="79"/>
      <c r="BX415" s="79"/>
      <c r="BY415" s="79"/>
      <c r="BZ415" s="79"/>
      <c r="CA415" s="79"/>
      <c r="CB415" s="79"/>
      <c r="CC415" s="79"/>
      <c r="CD415" s="79"/>
      <c r="CE415" s="79"/>
      <c r="CF415" s="79"/>
      <c r="CG415" s="79"/>
      <c r="CH415" s="79"/>
      <c r="CI415" s="79"/>
      <c r="CJ415" s="79"/>
      <c r="CK415" s="79"/>
      <c r="CL415" s="79"/>
      <c r="CM415" s="79"/>
      <c r="CN415" s="79"/>
      <c r="CO415" s="79"/>
      <c r="CP415" s="79"/>
      <c r="CQ415" s="79"/>
      <c r="CR415" s="79"/>
      <c r="CS415" s="79"/>
      <c r="CT415" s="79"/>
      <c r="CU415" s="79"/>
      <c r="CV415" s="79"/>
      <c r="CW415" s="79"/>
      <c r="CX415" s="79"/>
      <c r="CY415" s="79"/>
      <c r="CZ415" s="79"/>
      <c r="DA415" s="79"/>
      <c r="DB415" s="79"/>
      <c r="DC415" s="79"/>
      <c r="DD415" s="79"/>
      <c r="DE415" s="79"/>
      <c r="DF415" s="79"/>
      <c r="DG415" s="79"/>
      <c r="DH415" s="79"/>
      <c r="DI415" s="79"/>
      <c r="DJ415" s="79"/>
      <c r="DK415" s="79"/>
      <c r="DL415" s="79"/>
      <c r="DM415" s="79"/>
      <c r="DN415" s="79"/>
      <c r="DO415" s="79"/>
      <c r="DP415" s="79"/>
      <c r="DQ415" s="79"/>
      <c r="DR415" s="79"/>
      <c r="DS415" s="79"/>
      <c r="DT415" s="79"/>
      <c r="DU415" s="79"/>
      <c r="DV415" s="79"/>
      <c r="DW415" s="79"/>
      <c r="DX415" s="79"/>
      <c r="DY415" s="79"/>
      <c r="DZ415" s="79"/>
      <c r="EA415" s="79"/>
      <c r="EB415" s="79"/>
      <c r="EC415" s="79"/>
      <c r="ED415" s="79"/>
      <c r="EE415" s="79"/>
      <c r="EF415" s="79"/>
      <c r="EG415" s="79"/>
      <c r="EH415" s="79"/>
      <c r="EI415" s="79"/>
      <c r="EJ415" s="79"/>
      <c r="EK415" s="79"/>
      <c r="EL415" s="79"/>
      <c r="EM415" s="79"/>
      <c r="EN415" s="79"/>
      <c r="EO415" s="79"/>
      <c r="EP415" s="79"/>
      <c r="EQ415" s="79"/>
      <c r="ER415" s="79"/>
      <c r="ES415" s="79"/>
      <c r="ET415" s="79"/>
      <c r="EU415" s="79"/>
      <c r="EV415" s="79"/>
      <c r="EW415" s="79"/>
      <c r="EX415" s="79"/>
      <c r="EY415" s="79"/>
      <c r="EZ415" s="79"/>
      <c r="FA415" s="79"/>
      <c r="FB415" s="79"/>
      <c r="FC415" s="79"/>
      <c r="FD415" s="79"/>
      <c r="FE415" s="79"/>
      <c r="FF415" s="79"/>
      <c r="FG415" s="79"/>
      <c r="FH415" s="79"/>
      <c r="FI415" s="79"/>
      <c r="FJ415" s="79"/>
      <c r="FK415" s="79"/>
      <c r="FL415" s="79"/>
      <c r="FM415" s="79"/>
      <c r="FN415" s="79"/>
      <c r="FO415" s="79"/>
      <c r="FP415" s="79"/>
      <c r="FQ415" s="79"/>
      <c r="FR415" s="79"/>
      <c r="FS415" s="79"/>
      <c r="FT415" s="79"/>
      <c r="FU415" s="79"/>
      <c r="FV415" s="79"/>
      <c r="FW415" s="79"/>
      <c r="FX415" s="79">
        <v>5</v>
      </c>
      <c r="FY415" s="79">
        <v>0</v>
      </c>
      <c r="FZ415" s="52"/>
      <c r="GA415" s="34"/>
    </row>
    <row r="416" spans="1:183" x14ac:dyDescent="0.25">
      <c r="A416" t="s">
        <v>186</v>
      </c>
      <c r="B416" t="s">
        <v>236</v>
      </c>
      <c r="C416" t="s">
        <v>194</v>
      </c>
      <c r="D416" t="s">
        <v>203</v>
      </c>
      <c r="E416" t="s">
        <v>240</v>
      </c>
      <c r="F416" t="s">
        <v>182</v>
      </c>
      <c r="G416" t="s">
        <v>1</v>
      </c>
      <c r="H416" s="79">
        <v>2118</v>
      </c>
      <c r="I416" s="79">
        <v>0.54189956188201904</v>
      </c>
      <c r="J416" s="79">
        <v>0.45461666584014893</v>
      </c>
      <c r="K416" s="79">
        <v>0.43961942195892334</v>
      </c>
      <c r="L416" s="79">
        <v>0.51632791757583618</v>
      </c>
      <c r="M416" s="79">
        <v>0.53002077341079712</v>
      </c>
      <c r="N416" s="79">
        <v>0.54973882436752319</v>
      </c>
      <c r="O416" s="79">
        <v>0.6867290735244751</v>
      </c>
      <c r="P416" s="79">
        <v>0.86888277530670166</v>
      </c>
      <c r="Q416" s="79">
        <v>0.82413113117218018</v>
      </c>
      <c r="R416" s="79">
        <v>0.78703975677490234</v>
      </c>
      <c r="S416" s="79">
        <v>0.70078516006469727</v>
      </c>
      <c r="T416" s="79">
        <v>0.76812946796417236</v>
      </c>
      <c r="U416" s="79">
        <v>0.72361898422241211</v>
      </c>
      <c r="V416" s="79">
        <v>0.74503850936889648</v>
      </c>
      <c r="W416" s="79">
        <v>0.69185322523117065</v>
      </c>
      <c r="X416" s="79">
        <v>0.73089754581451416</v>
      </c>
      <c r="Y416" s="79">
        <v>0.84163987636566162</v>
      </c>
      <c r="Z416" s="79">
        <v>0.99359917640686035</v>
      </c>
      <c r="AA416" s="79">
        <v>1.05445396900177</v>
      </c>
      <c r="AB416" s="79">
        <v>1.0162595510482788</v>
      </c>
      <c r="AC416" s="79">
        <v>1.0233833789825439</v>
      </c>
      <c r="AD416" s="79">
        <v>0.82991844415664673</v>
      </c>
      <c r="AE416" s="79">
        <v>0.7400360107421875</v>
      </c>
      <c r="AF416" s="79">
        <v>0.58536666631698608</v>
      </c>
      <c r="AG416" s="79">
        <v>-0.24920454621315002</v>
      </c>
      <c r="AH416" s="79">
        <v>-0.21092225611209869</v>
      </c>
      <c r="AI416" s="79">
        <v>-0.19171741604804993</v>
      </c>
      <c r="AJ416" s="79">
        <v>-7.6769955456256866E-2</v>
      </c>
      <c r="AK416" s="79">
        <v>-9.9547237157821655E-2</v>
      </c>
      <c r="AL416" s="79">
        <v>-0.17973190546035767</v>
      </c>
      <c r="AM416" s="79">
        <v>-0.1430039256811142</v>
      </c>
      <c r="AN416" s="79">
        <v>-0.17166852951049805</v>
      </c>
      <c r="AO416" s="79">
        <v>-0.21512094140052795</v>
      </c>
      <c r="AP416" s="79">
        <v>-0.15042129158973694</v>
      </c>
      <c r="AQ416" s="79">
        <v>-0.17661912739276886</v>
      </c>
      <c r="AR416" s="79">
        <v>-0.10640180855989456</v>
      </c>
      <c r="AS416" s="79">
        <v>-0.25510367751121521</v>
      </c>
      <c r="AT416" s="79">
        <v>-0.21916690468788147</v>
      </c>
      <c r="AU416" s="79">
        <v>-0.13453885912895203</v>
      </c>
      <c r="AV416" s="79">
        <v>-8.5754327476024628E-2</v>
      </c>
      <c r="AW416" s="79">
        <v>-4.6741412952542305E-3</v>
      </c>
      <c r="AX416" s="79">
        <v>-1.1938926763832569E-2</v>
      </c>
      <c r="AY416" s="79">
        <v>-4.035605862736702E-2</v>
      </c>
      <c r="AZ416" s="79">
        <v>-0.11697553843259811</v>
      </c>
      <c r="BA416" s="79">
        <v>-9.1734789311885834E-2</v>
      </c>
      <c r="BB416" s="79">
        <v>-0.42586088180541992</v>
      </c>
      <c r="BC416" s="79">
        <v>-0.25575700402259827</v>
      </c>
      <c r="BD416" s="79">
        <v>-0.12171240150928497</v>
      </c>
      <c r="BE416" s="79">
        <v>-0.17309507727622986</v>
      </c>
      <c r="BF416" s="79">
        <v>-0.15013217926025391</v>
      </c>
      <c r="BG416" s="79">
        <v>-0.13511525094509125</v>
      </c>
      <c r="BH416" s="79">
        <v>-1.8495267257094383E-2</v>
      </c>
      <c r="BI416" s="79">
        <v>-4.3175928294658661E-2</v>
      </c>
      <c r="BJ416" s="79">
        <v>-0.11496760696172714</v>
      </c>
      <c r="BK416" s="79">
        <v>-8.3045534789562225E-2</v>
      </c>
      <c r="BL416" s="79">
        <v>-8.8575303554534912E-2</v>
      </c>
      <c r="BM416" s="79">
        <v>-0.12701416015625</v>
      </c>
      <c r="BN416" s="79">
        <v>-7.4782222509384155E-2</v>
      </c>
      <c r="BO416" s="79">
        <v>-9.1703742742538452E-2</v>
      </c>
      <c r="BP416" s="79">
        <v>-1.8282528966665268E-2</v>
      </c>
      <c r="BQ416" s="79">
        <v>-0.15944460034370422</v>
      </c>
      <c r="BR416" s="79">
        <v>-0.12199109047651291</v>
      </c>
      <c r="BS416" s="79">
        <v>-6.2095124274492264E-2</v>
      </c>
      <c r="BT416" s="79">
        <v>-4.4478178024291992E-3</v>
      </c>
      <c r="BU416" s="79">
        <v>7.0252321660518646E-2</v>
      </c>
      <c r="BV416" s="79">
        <v>7.1704871952533722E-2</v>
      </c>
      <c r="BW416" s="79">
        <v>4.9125578254461288E-2</v>
      </c>
      <c r="BX416" s="79">
        <v>-2.5170180946588516E-2</v>
      </c>
      <c r="BY416" s="79">
        <v>3.2516547944396734E-3</v>
      </c>
      <c r="BZ416" s="79">
        <v>-0.31061950325965881</v>
      </c>
      <c r="CA416" s="79">
        <v>-0.1659613698720932</v>
      </c>
      <c r="CB416" s="79">
        <v>-6.2479119747877121E-2</v>
      </c>
      <c r="CC416" s="79">
        <v>-0.12038188427686691</v>
      </c>
      <c r="CD416" s="79">
        <v>-0.10802916437387466</v>
      </c>
      <c r="CE416" s="79">
        <v>-9.5912747085094452E-2</v>
      </c>
      <c r="CF416" s="79">
        <v>2.1865600720047951E-2</v>
      </c>
      <c r="CG416" s="79">
        <v>-4.1333320550620556E-3</v>
      </c>
      <c r="CH416" s="79">
        <v>-7.0112049579620361E-2</v>
      </c>
      <c r="CI416" s="79">
        <v>-4.1518520563840866E-2</v>
      </c>
      <c r="CJ416" s="79">
        <v>-3.1025171279907227E-2</v>
      </c>
      <c r="CK416" s="79">
        <v>-6.5991684794425964E-2</v>
      </c>
      <c r="CL416" s="79">
        <v>-2.2394848987460136E-2</v>
      </c>
      <c r="CM416" s="79">
        <v>-3.2891597598791122E-2</v>
      </c>
      <c r="CN416" s="79">
        <v>4.274861142039299E-2</v>
      </c>
      <c r="CO416" s="79">
        <v>-9.3191392719745636E-2</v>
      </c>
      <c r="CP416" s="79">
        <v>-5.4687418043613434E-2</v>
      </c>
      <c r="CQ416" s="79">
        <v>-1.1920809745788574E-2</v>
      </c>
      <c r="CR416" s="79">
        <v>5.1864821463823318E-2</v>
      </c>
      <c r="CS416" s="79">
        <v>0.12214617431163788</v>
      </c>
      <c r="CT416" s="79">
        <v>0.12963631749153137</v>
      </c>
      <c r="CU416" s="79">
        <v>0.11110028624534607</v>
      </c>
      <c r="CV416" s="79">
        <v>3.8413934409618378E-2</v>
      </c>
      <c r="CW416" s="79">
        <v>6.903897225856781E-2</v>
      </c>
      <c r="CX416" s="79">
        <v>-0.2308037132024765</v>
      </c>
      <c r="CY416" s="79">
        <v>-0.1037692129611969</v>
      </c>
      <c r="CZ416" s="79">
        <v>-2.1454326808452606E-2</v>
      </c>
      <c r="DA416" s="79">
        <v>-6.7668691277503967E-2</v>
      </c>
      <c r="DB416" s="79">
        <v>-6.5926149487495422E-2</v>
      </c>
      <c r="DC416" s="79">
        <v>-5.671025812625885E-2</v>
      </c>
      <c r="DD416" s="79">
        <v>6.2226470559835434E-2</v>
      </c>
      <c r="DE416" s="79">
        <v>3.4909266978502274E-2</v>
      </c>
      <c r="DF416" s="79">
        <v>-2.525649406015873E-2</v>
      </c>
      <c r="DG416" s="79">
        <v>8.4893508756067604E-6</v>
      </c>
      <c r="DH416" s="79">
        <v>2.6524957269430161E-2</v>
      </c>
      <c r="DI416" s="79">
        <v>-4.9692010506987572E-3</v>
      </c>
      <c r="DJ416" s="79">
        <v>2.999253012239933E-2</v>
      </c>
      <c r="DK416" s="79">
        <v>2.5920543819665909E-2</v>
      </c>
      <c r="DL416" s="79">
        <v>0.10377975553274155</v>
      </c>
      <c r="DM416" s="79">
        <v>-2.6938190683722496E-2</v>
      </c>
      <c r="DN416" s="79">
        <v>1.261625625193119E-2</v>
      </c>
      <c r="DO416" s="79">
        <v>3.8253501057624817E-2</v>
      </c>
      <c r="DP416" s="79">
        <v>0.10817746073007584</v>
      </c>
      <c r="DQ416" s="79">
        <v>0.17404001951217651</v>
      </c>
      <c r="DR416" s="79">
        <v>0.18756775557994843</v>
      </c>
      <c r="DS416" s="79">
        <v>0.17307499051094055</v>
      </c>
      <c r="DT416" s="79">
        <v>0.10199804604053497</v>
      </c>
      <c r="DU416" s="79">
        <v>0.13482628762722015</v>
      </c>
      <c r="DV416" s="79">
        <v>-0.1509878933429718</v>
      </c>
      <c r="DW416" s="79">
        <v>-4.1577041149139404E-2</v>
      </c>
      <c r="DX416" s="79">
        <v>1.9570464268326759E-2</v>
      </c>
      <c r="DY416" s="79">
        <v>8.4407730028033257E-3</v>
      </c>
      <c r="DZ416" s="79">
        <v>-5.1360800862312317E-3</v>
      </c>
      <c r="EA416" s="79">
        <v>-1.0808783554239199E-4</v>
      </c>
      <c r="EB416" s="79">
        <v>0.12050114572048187</v>
      </c>
      <c r="EC416" s="79">
        <v>9.1280579566955566E-2</v>
      </c>
      <c r="ED416" s="79">
        <v>3.9507810026407242E-2</v>
      </c>
      <c r="EE416" s="79">
        <v>5.996689572930336E-2</v>
      </c>
      <c r="EF416" s="79">
        <v>0.10961820185184479</v>
      </c>
      <c r="EG416" s="79">
        <v>8.3137571811676025E-2</v>
      </c>
      <c r="EH416" s="79">
        <v>0.10563158243894577</v>
      </c>
      <c r="EI416" s="79">
        <v>0.11083593219518661</v>
      </c>
      <c r="EJ416" s="79">
        <v>0.19189904630184174</v>
      </c>
      <c r="EK416" s="79">
        <v>6.8720899522304535E-2</v>
      </c>
      <c r="EL416" s="79">
        <v>0.1097920760512352</v>
      </c>
      <c r="EM416" s="79">
        <v>0.11069722473621368</v>
      </c>
      <c r="EN416" s="79">
        <v>0.18948397040367126</v>
      </c>
      <c r="EO416" s="79">
        <v>0.24896647036075592</v>
      </c>
      <c r="EP416" s="79">
        <v>0.27121159434318542</v>
      </c>
      <c r="EQ416" s="79">
        <v>0.26255661249160767</v>
      </c>
      <c r="ER416" s="79">
        <v>0.19380342960357666</v>
      </c>
      <c r="ES416" s="79">
        <v>0.22981274127960205</v>
      </c>
      <c r="ET416" s="79">
        <v>-3.5746555775403976E-2</v>
      </c>
      <c r="EU416" s="79">
        <v>4.8218581825494766E-2</v>
      </c>
      <c r="EV416" s="79">
        <v>7.8803747892379761E-2</v>
      </c>
      <c r="EW416" s="79">
        <v>40.231906890869141</v>
      </c>
      <c r="EX416" s="79">
        <v>40.130191802978516</v>
      </c>
      <c r="EY416" s="79">
        <v>40.116935729980469</v>
      </c>
      <c r="EZ416" s="79">
        <v>40.530910491943359</v>
      </c>
      <c r="FA416" s="79">
        <v>40.3466796875</v>
      </c>
      <c r="FB416" s="79">
        <v>40.24237060546875</v>
      </c>
      <c r="FC416" s="79">
        <v>40.523567199707031</v>
      </c>
      <c r="FD416" s="79">
        <v>40.889514923095703</v>
      </c>
      <c r="FE416" s="79">
        <v>42.404750823974609</v>
      </c>
      <c r="FF416" s="79">
        <v>43.747905731201172</v>
      </c>
      <c r="FG416" s="79">
        <v>45.383926391601563</v>
      </c>
      <c r="FH416" s="79">
        <v>46.265289306640625</v>
      </c>
      <c r="FI416" s="79">
        <v>48.804096221923828</v>
      </c>
      <c r="FJ416" s="79">
        <v>49.804790496826172</v>
      </c>
      <c r="FK416" s="79">
        <v>49.440509796142578</v>
      </c>
      <c r="FL416" s="79">
        <v>48.629623413085938</v>
      </c>
      <c r="FM416" s="79">
        <v>46.611660003662109</v>
      </c>
      <c r="FN416" s="79">
        <v>46.788951873779297</v>
      </c>
      <c r="FO416" s="79">
        <v>46.856071472167969</v>
      </c>
      <c r="FP416" s="79">
        <v>45.813995361328125</v>
      </c>
      <c r="FQ416" s="79">
        <v>44.654144287109375</v>
      </c>
      <c r="FR416" s="79">
        <v>44.236282348632813</v>
      </c>
      <c r="FS416" s="79">
        <v>44.391208648681641</v>
      </c>
      <c r="FT416" s="79">
        <v>44.932037353515625</v>
      </c>
      <c r="FU416" s="79">
        <v>3.6840476095676422E-2</v>
      </c>
      <c r="FV416" s="79">
        <v>6.0273792594671249E-2</v>
      </c>
      <c r="FW416" s="79">
        <v>3.6802053451538086E-2</v>
      </c>
      <c r="FX416" s="79">
        <v>156</v>
      </c>
      <c r="FY416" s="79">
        <v>1</v>
      </c>
      <c r="FZ416" s="52"/>
      <c r="GA416" s="34"/>
    </row>
    <row r="417" spans="1:183" x14ac:dyDescent="0.25">
      <c r="A417" t="s">
        <v>186</v>
      </c>
      <c r="B417" t="s">
        <v>236</v>
      </c>
      <c r="C417" t="s">
        <v>194</v>
      </c>
      <c r="D417" t="s">
        <v>203</v>
      </c>
      <c r="E417" t="s">
        <v>240</v>
      </c>
      <c r="F417" t="s">
        <v>183</v>
      </c>
      <c r="G417" t="s">
        <v>1</v>
      </c>
      <c r="H417" s="79">
        <v>1944</v>
      </c>
      <c r="I417" s="79">
        <v>0.82040500640869141</v>
      </c>
      <c r="J417" s="79">
        <v>0.74666047096252441</v>
      </c>
      <c r="K417" s="79">
        <v>0.69315308332443237</v>
      </c>
      <c r="L417" s="79">
        <v>0.72376167774200439</v>
      </c>
      <c r="M417" s="79">
        <v>0.75121915340423584</v>
      </c>
      <c r="N417" s="79">
        <v>0.90680605173110962</v>
      </c>
      <c r="O417" s="79">
        <v>1.1341553926467896</v>
      </c>
      <c r="P417" s="79">
        <v>1.1294327974319458</v>
      </c>
      <c r="Q417" s="79">
        <v>0.92647939920425415</v>
      </c>
      <c r="R417" s="79">
        <v>0.83785760402679443</v>
      </c>
      <c r="S417" s="79">
        <v>0.7562328577041626</v>
      </c>
      <c r="T417" s="79">
        <v>0.71612781286239624</v>
      </c>
      <c r="U417" s="79">
        <v>0.64563941955566406</v>
      </c>
      <c r="V417" s="79">
        <v>0.70570385456085205</v>
      </c>
      <c r="W417" s="79">
        <v>0.70550167560577393</v>
      </c>
      <c r="X417" s="79">
        <v>0.89448875188827515</v>
      </c>
      <c r="Y417" s="79">
        <v>0.83329373598098755</v>
      </c>
      <c r="Z417" s="79">
        <v>1.0184602737426758</v>
      </c>
      <c r="AA417" s="79">
        <v>1.0292412042617798</v>
      </c>
      <c r="AB417" s="79">
        <v>1.2153232097625732</v>
      </c>
      <c r="AC417" s="79">
        <v>1.0491667985916138</v>
      </c>
      <c r="AD417" s="79">
        <v>1.1688724756240845</v>
      </c>
      <c r="AE417" s="79">
        <v>1.0313668251037598</v>
      </c>
      <c r="AF417" s="79">
        <v>0.82994687557220459</v>
      </c>
      <c r="AG417" s="79">
        <v>-0.13642804324626923</v>
      </c>
      <c r="AH417" s="79">
        <v>-0.13721092045307159</v>
      </c>
      <c r="AI417" s="79">
        <v>-0.14006717503070831</v>
      </c>
      <c r="AJ417" s="79">
        <v>-0.12196467071771622</v>
      </c>
      <c r="AK417" s="79">
        <v>-0.18821942806243896</v>
      </c>
      <c r="AL417" s="79">
        <v>-0.16657571494579315</v>
      </c>
      <c r="AM417" s="79">
        <v>-0.1017114445567131</v>
      </c>
      <c r="AN417" s="79">
        <v>-3.3984951674938202E-2</v>
      </c>
      <c r="AO417" s="79">
        <v>-4.83887679874897E-2</v>
      </c>
      <c r="AP417" s="79">
        <v>-0.15956516563892365</v>
      </c>
      <c r="AQ417" s="79">
        <v>-0.21865427494049072</v>
      </c>
      <c r="AR417" s="79">
        <v>-0.15351311862468719</v>
      </c>
      <c r="AS417" s="79">
        <v>-0.49270159006118774</v>
      </c>
      <c r="AT417" s="79">
        <v>-0.45386353135108948</v>
      </c>
      <c r="AU417" s="79">
        <v>-0.33340781927108765</v>
      </c>
      <c r="AV417" s="79">
        <v>-1.0273663327097893E-2</v>
      </c>
      <c r="AW417" s="79">
        <v>-9.393107146024704E-2</v>
      </c>
      <c r="AX417" s="79">
        <v>-0.23281599581241608</v>
      </c>
      <c r="AY417" s="79">
        <v>-0.2571442723274231</v>
      </c>
      <c r="AZ417" s="79">
        <v>-0.20767289400100708</v>
      </c>
      <c r="BA417" s="79">
        <v>-0.37871834635734558</v>
      </c>
      <c r="BB417" s="79">
        <v>-0.27156686782836914</v>
      </c>
      <c r="BC417" s="79">
        <v>-0.28702965378761292</v>
      </c>
      <c r="BD417" s="79">
        <v>-0.32033774256706238</v>
      </c>
      <c r="BE417" s="79">
        <v>-2.1401157602667809E-2</v>
      </c>
      <c r="BF417" s="79">
        <v>-3.399355337023735E-2</v>
      </c>
      <c r="BG417" s="79">
        <v>-5.2216660231351852E-2</v>
      </c>
      <c r="BH417" s="79">
        <v>-3.7669774144887924E-2</v>
      </c>
      <c r="BI417" s="79">
        <v>-9.8932214081287384E-2</v>
      </c>
      <c r="BJ417" s="79">
        <v>-4.3220225721597672E-2</v>
      </c>
      <c r="BK417" s="79">
        <v>1.9884655252099037E-2</v>
      </c>
      <c r="BL417" s="79">
        <v>6.8160057067871094E-2</v>
      </c>
      <c r="BM417" s="79">
        <v>4.0301751345396042E-2</v>
      </c>
      <c r="BN417" s="79">
        <v>-5.1656294614076614E-2</v>
      </c>
      <c r="BO417" s="79">
        <v>-0.1270567774772644</v>
      </c>
      <c r="BP417" s="79">
        <v>-6.6997036337852478E-2</v>
      </c>
      <c r="BQ417" s="79">
        <v>-0.37682107090950012</v>
      </c>
      <c r="BR417" s="79">
        <v>-0.33752232789993286</v>
      </c>
      <c r="BS417" s="79">
        <v>-0.22543250024318695</v>
      </c>
      <c r="BT417" s="79">
        <v>8.8051334023475647E-2</v>
      </c>
      <c r="BU417" s="79">
        <v>-9.404365555383265E-4</v>
      </c>
      <c r="BV417" s="79">
        <v>-8.7762981653213501E-2</v>
      </c>
      <c r="BW417" s="79">
        <v>-0.13502669334411621</v>
      </c>
      <c r="BX417" s="79">
        <v>-7.1881547570228577E-2</v>
      </c>
      <c r="BY417" s="79">
        <v>-0.24513827264308929</v>
      </c>
      <c r="BZ417" s="79">
        <v>-0.12116073071956635</v>
      </c>
      <c r="CA417" s="79">
        <v>-0.12961715459823608</v>
      </c>
      <c r="CB417" s="79">
        <v>-0.17124906182289124</v>
      </c>
      <c r="CC417" s="79">
        <v>5.8266106992959976E-2</v>
      </c>
      <c r="CD417" s="79">
        <v>3.74944768846035E-2</v>
      </c>
      <c r="CE417" s="79">
        <v>8.6283385753631592E-3</v>
      </c>
      <c r="CF417" s="79">
        <v>2.0712612196803093E-2</v>
      </c>
      <c r="CG417" s="79">
        <v>-3.7092152982950211E-2</v>
      </c>
      <c r="CH417" s="79">
        <v>4.2215414345264435E-2</v>
      </c>
      <c r="CI417" s="79">
        <v>0.1041017472743988</v>
      </c>
      <c r="CJ417" s="79">
        <v>0.13890537619590759</v>
      </c>
      <c r="CK417" s="79">
        <v>0.10172852873802185</v>
      </c>
      <c r="CL417" s="79">
        <v>2.3081069812178612E-2</v>
      </c>
      <c r="CM417" s="79">
        <v>-6.3616625964641571E-2</v>
      </c>
      <c r="CN417" s="79">
        <v>-7.076275534927845E-3</v>
      </c>
      <c r="CO417" s="79">
        <v>-0.2965625524520874</v>
      </c>
      <c r="CP417" s="79">
        <v>-0.25694477558135986</v>
      </c>
      <c r="CQ417" s="79">
        <v>-0.15064911544322968</v>
      </c>
      <c r="CR417" s="79">
        <v>0.15615092217922211</v>
      </c>
      <c r="CS417" s="79">
        <v>6.3464589416980743E-2</v>
      </c>
      <c r="CT417" s="79">
        <v>1.2700281105935574E-2</v>
      </c>
      <c r="CU417" s="79">
        <v>-5.0448443740606308E-2</v>
      </c>
      <c r="CV417" s="79">
        <v>2.216712199151516E-2</v>
      </c>
      <c r="CW417" s="79">
        <v>-0.15262113511562347</v>
      </c>
      <c r="CX417" s="79">
        <v>-1.6989875584840775E-2</v>
      </c>
      <c r="CY417" s="79">
        <v>-2.059372141957283E-2</v>
      </c>
      <c r="CZ417" s="79">
        <v>-6.7990690469741821E-2</v>
      </c>
      <c r="DA417" s="79">
        <v>0.1379333883523941</v>
      </c>
      <c r="DB417" s="79">
        <v>0.10898250341415405</v>
      </c>
      <c r="DC417" s="79">
        <v>6.9473341107368469E-2</v>
      </c>
      <c r="DD417" s="79">
        <v>7.9094991087913513E-2</v>
      </c>
      <c r="DE417" s="79">
        <v>2.4747911840677261E-2</v>
      </c>
      <c r="DF417" s="79">
        <v>0.12765105068683624</v>
      </c>
      <c r="DG417" s="79">
        <v>0.18831883370876312</v>
      </c>
      <c r="DH417" s="79">
        <v>0.20965069532394409</v>
      </c>
      <c r="DI417" s="79">
        <v>0.16315531730651855</v>
      </c>
      <c r="DJ417" s="79">
        <v>9.7818426787853241E-2</v>
      </c>
      <c r="DK417" s="79">
        <v>-1.7646854394115508E-4</v>
      </c>
      <c r="DL417" s="79">
        <v>5.2844490855932236E-2</v>
      </c>
      <c r="DM417" s="79">
        <v>-0.21630407869815826</v>
      </c>
      <c r="DN417" s="79">
        <v>-0.17636722326278687</v>
      </c>
      <c r="DO417" s="79">
        <v>-7.5865738093852997E-2</v>
      </c>
      <c r="DP417" s="79">
        <v>0.22425051033496857</v>
      </c>
      <c r="DQ417" s="79">
        <v>0.12786963582038879</v>
      </c>
      <c r="DR417" s="79">
        <v>0.1131635457277298</v>
      </c>
      <c r="DS417" s="79">
        <v>3.4129813313484192E-2</v>
      </c>
      <c r="DT417" s="79">
        <v>0.11621579527854919</v>
      </c>
      <c r="DU417" s="79">
        <v>-6.0103997588157654E-2</v>
      </c>
      <c r="DV417" s="79">
        <v>8.7180972099304199E-2</v>
      </c>
      <c r="DW417" s="79">
        <v>8.8429704308509827E-2</v>
      </c>
      <c r="DX417" s="79">
        <v>3.526768833398819E-2</v>
      </c>
      <c r="DY417" s="79">
        <v>0.25296026468276978</v>
      </c>
      <c r="DZ417" s="79">
        <v>0.212199866771698</v>
      </c>
      <c r="EA417" s="79">
        <v>0.15732383728027344</v>
      </c>
      <c r="EB417" s="79">
        <v>0.1633898913860321</v>
      </c>
      <c r="EC417" s="79">
        <v>0.11403513699769974</v>
      </c>
      <c r="ED417" s="79">
        <v>0.25100654363632202</v>
      </c>
      <c r="EE417" s="79">
        <v>0.30991494655609131</v>
      </c>
      <c r="EF417" s="79">
        <v>0.31179571151733398</v>
      </c>
      <c r="EG417" s="79">
        <v>0.2518458366394043</v>
      </c>
      <c r="EH417" s="79">
        <v>0.20572732388973236</v>
      </c>
      <c r="EI417" s="79">
        <v>9.1421037912368774E-2</v>
      </c>
      <c r="EJ417" s="79">
        <v>0.13936056196689606</v>
      </c>
      <c r="EK417" s="79">
        <v>-0.10042355209589005</v>
      </c>
      <c r="EL417" s="79">
        <v>-6.0026023536920547E-2</v>
      </c>
      <c r="EM417" s="79">
        <v>3.2109577208757401E-2</v>
      </c>
      <c r="EN417" s="79">
        <v>0.32257553935050964</v>
      </c>
      <c r="EO417" s="79">
        <v>0.22086025774478912</v>
      </c>
      <c r="EP417" s="79">
        <v>0.25821655988693237</v>
      </c>
      <c r="EQ417" s="79">
        <v>0.15624737739562988</v>
      </c>
      <c r="ER417" s="79">
        <v>0.2520071268081665</v>
      </c>
      <c r="ES417" s="79">
        <v>7.3476061224937439E-2</v>
      </c>
      <c r="ET417" s="79">
        <v>0.23758713901042938</v>
      </c>
      <c r="EU417" s="79">
        <v>0.24584223330020905</v>
      </c>
      <c r="EV417" s="79">
        <v>0.18435637652873993</v>
      </c>
      <c r="EW417" s="79">
        <v>39.722476959228516</v>
      </c>
      <c r="EX417" s="79">
        <v>39.061897277832031</v>
      </c>
      <c r="EY417" s="79">
        <v>38.775360107421875</v>
      </c>
      <c r="EZ417" s="79">
        <v>38.439807891845703</v>
      </c>
      <c r="FA417" s="79">
        <v>38.125377655029297</v>
      </c>
      <c r="FB417" s="79">
        <v>38.132663726806641</v>
      </c>
      <c r="FC417" s="79">
        <v>38.437911987304688</v>
      </c>
      <c r="FD417" s="79">
        <v>39.612522125244141</v>
      </c>
      <c r="FE417" s="79">
        <v>42.431064605712891</v>
      </c>
      <c r="FF417" s="79">
        <v>44.844940185546875</v>
      </c>
      <c r="FG417" s="79">
        <v>46.455513000488281</v>
      </c>
      <c r="FH417" s="79">
        <v>48.615806579589844</v>
      </c>
      <c r="FI417" s="79">
        <v>49.719890594482422</v>
      </c>
      <c r="FJ417" s="79">
        <v>50.520221710205078</v>
      </c>
      <c r="FK417" s="79">
        <v>51.197242736816406</v>
      </c>
      <c r="FL417" s="79">
        <v>51.427471160888672</v>
      </c>
      <c r="FM417" s="79">
        <v>50.531173706054688</v>
      </c>
      <c r="FN417" s="79">
        <v>49.41180419921875</v>
      </c>
      <c r="FO417" s="79">
        <v>48.937000274658203</v>
      </c>
      <c r="FP417" s="79">
        <v>48.290908813476563</v>
      </c>
      <c r="FQ417" s="79">
        <v>48.268833160400391</v>
      </c>
      <c r="FR417" s="79">
        <v>48.475082397460938</v>
      </c>
      <c r="FS417" s="79">
        <v>49.449745178222656</v>
      </c>
      <c r="FT417" s="79">
        <v>48.915019989013672</v>
      </c>
      <c r="FU417" s="79">
        <v>5.8422759175300598E-2</v>
      </c>
      <c r="FV417" s="79">
        <v>7.7923402190208435E-2</v>
      </c>
      <c r="FW417" s="79">
        <v>6.2329091131687164E-2</v>
      </c>
      <c r="FX417" s="79">
        <v>110</v>
      </c>
      <c r="FY417" s="79">
        <v>1</v>
      </c>
      <c r="FZ417" s="52"/>
      <c r="GA417" s="34"/>
    </row>
    <row r="418" spans="1:183" x14ac:dyDescent="0.25">
      <c r="A418" t="s">
        <v>186</v>
      </c>
      <c r="B418" t="s">
        <v>236</v>
      </c>
      <c r="C418" t="s">
        <v>194</v>
      </c>
      <c r="D418" t="s">
        <v>203</v>
      </c>
      <c r="E418" t="s">
        <v>240</v>
      </c>
      <c r="F418" t="s">
        <v>184</v>
      </c>
      <c r="G418" t="s">
        <v>1</v>
      </c>
      <c r="H418" s="79">
        <v>1143</v>
      </c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  <c r="BF418" s="79"/>
      <c r="BG418" s="79"/>
      <c r="BH418" s="79"/>
      <c r="BI418" s="79"/>
      <c r="BJ418" s="79"/>
      <c r="BK418" s="79"/>
      <c r="BL418" s="79"/>
      <c r="BM418" s="79"/>
      <c r="BN418" s="79"/>
      <c r="BO418" s="79"/>
      <c r="BP418" s="79"/>
      <c r="BQ418" s="79"/>
      <c r="BR418" s="79"/>
      <c r="BS418" s="79"/>
      <c r="BT418" s="79"/>
      <c r="BU418" s="79"/>
      <c r="BV418" s="79"/>
      <c r="BW418" s="79"/>
      <c r="BX418" s="79"/>
      <c r="BY418" s="79"/>
      <c r="BZ418" s="79"/>
      <c r="CA418" s="79"/>
      <c r="CB418" s="79"/>
      <c r="CC418" s="79"/>
      <c r="CD418" s="79"/>
      <c r="CE418" s="79"/>
      <c r="CF418" s="79"/>
      <c r="CG418" s="79"/>
      <c r="CH418" s="79"/>
      <c r="CI418" s="79"/>
      <c r="CJ418" s="79"/>
      <c r="CK418" s="79"/>
      <c r="CL418" s="79"/>
      <c r="CM418" s="79"/>
      <c r="CN418" s="79"/>
      <c r="CO418" s="79"/>
      <c r="CP418" s="79"/>
      <c r="CQ418" s="79"/>
      <c r="CR418" s="79"/>
      <c r="CS418" s="79"/>
      <c r="CT418" s="79"/>
      <c r="CU418" s="79"/>
      <c r="CV418" s="79"/>
      <c r="CW418" s="79"/>
      <c r="CX418" s="79"/>
      <c r="CY418" s="79"/>
      <c r="CZ418" s="79"/>
      <c r="DA418" s="79"/>
      <c r="DB418" s="79"/>
      <c r="DC418" s="79"/>
      <c r="DD418" s="79"/>
      <c r="DE418" s="79"/>
      <c r="DF418" s="79"/>
      <c r="DG418" s="79"/>
      <c r="DH418" s="79"/>
      <c r="DI418" s="79"/>
      <c r="DJ418" s="79"/>
      <c r="DK418" s="79"/>
      <c r="DL418" s="79"/>
      <c r="DM418" s="79"/>
      <c r="DN418" s="79"/>
      <c r="DO418" s="79"/>
      <c r="DP418" s="79"/>
      <c r="DQ418" s="79"/>
      <c r="DR418" s="79"/>
      <c r="DS418" s="79"/>
      <c r="DT418" s="79"/>
      <c r="DU418" s="79"/>
      <c r="DV418" s="79"/>
      <c r="DW418" s="79"/>
      <c r="DX418" s="79"/>
      <c r="DY418" s="79"/>
      <c r="DZ418" s="79"/>
      <c r="EA418" s="79"/>
      <c r="EB418" s="79"/>
      <c r="EC418" s="79"/>
      <c r="ED418" s="79"/>
      <c r="EE418" s="79"/>
      <c r="EF418" s="79"/>
      <c r="EG418" s="79"/>
      <c r="EH418" s="79"/>
      <c r="EI418" s="79"/>
      <c r="EJ418" s="79"/>
      <c r="EK418" s="79"/>
      <c r="EL418" s="79"/>
      <c r="EM418" s="79"/>
      <c r="EN418" s="79"/>
      <c r="EO418" s="79"/>
      <c r="EP418" s="79"/>
      <c r="EQ418" s="79"/>
      <c r="ER418" s="79"/>
      <c r="ES418" s="79"/>
      <c r="ET418" s="79"/>
      <c r="EU418" s="79"/>
      <c r="EV418" s="79"/>
      <c r="EW418" s="79"/>
      <c r="EX418" s="79"/>
      <c r="EY418" s="79"/>
      <c r="EZ418" s="79"/>
      <c r="FA418" s="79"/>
      <c r="FB418" s="79"/>
      <c r="FC418" s="79"/>
      <c r="FD418" s="79"/>
      <c r="FE418" s="79"/>
      <c r="FF418" s="79"/>
      <c r="FG418" s="79"/>
      <c r="FH418" s="79"/>
      <c r="FI418" s="79"/>
      <c r="FJ418" s="79"/>
      <c r="FK418" s="79"/>
      <c r="FL418" s="79"/>
      <c r="FM418" s="79"/>
      <c r="FN418" s="79"/>
      <c r="FO418" s="79"/>
      <c r="FP418" s="79"/>
      <c r="FQ418" s="79"/>
      <c r="FR418" s="79"/>
      <c r="FS418" s="79"/>
      <c r="FT418" s="79"/>
      <c r="FU418" s="79"/>
      <c r="FV418" s="79"/>
      <c r="FW418" s="79"/>
      <c r="FX418" s="79">
        <v>68</v>
      </c>
      <c r="FY418" s="79">
        <v>0</v>
      </c>
      <c r="FZ418" s="52"/>
      <c r="GA418" s="34"/>
    </row>
    <row r="419" spans="1:183" x14ac:dyDescent="0.25">
      <c r="A419" t="s">
        <v>186</v>
      </c>
      <c r="B419" t="s">
        <v>236</v>
      </c>
      <c r="C419" t="s">
        <v>194</v>
      </c>
      <c r="D419" t="s">
        <v>203</v>
      </c>
      <c r="E419" t="s">
        <v>240</v>
      </c>
      <c r="F419" t="s">
        <v>185</v>
      </c>
      <c r="G419" t="s">
        <v>1</v>
      </c>
      <c r="H419" s="79">
        <v>483</v>
      </c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  <c r="BF419" s="79"/>
      <c r="BG419" s="79"/>
      <c r="BH419" s="79"/>
      <c r="BI419" s="79"/>
      <c r="BJ419" s="79"/>
      <c r="BK419" s="79"/>
      <c r="BL419" s="79"/>
      <c r="BM419" s="79"/>
      <c r="BN419" s="79"/>
      <c r="BO419" s="79"/>
      <c r="BP419" s="79"/>
      <c r="BQ419" s="79"/>
      <c r="BR419" s="79"/>
      <c r="BS419" s="79"/>
      <c r="BT419" s="79"/>
      <c r="BU419" s="79"/>
      <c r="BV419" s="79"/>
      <c r="BW419" s="79"/>
      <c r="BX419" s="79"/>
      <c r="BY419" s="79"/>
      <c r="BZ419" s="79"/>
      <c r="CA419" s="79"/>
      <c r="CB419" s="79"/>
      <c r="CC419" s="79"/>
      <c r="CD419" s="79"/>
      <c r="CE419" s="79"/>
      <c r="CF419" s="79"/>
      <c r="CG419" s="79"/>
      <c r="CH419" s="79"/>
      <c r="CI419" s="79"/>
      <c r="CJ419" s="79"/>
      <c r="CK419" s="79"/>
      <c r="CL419" s="79"/>
      <c r="CM419" s="79"/>
      <c r="CN419" s="79"/>
      <c r="CO419" s="79"/>
      <c r="CP419" s="79"/>
      <c r="CQ419" s="79"/>
      <c r="CR419" s="79"/>
      <c r="CS419" s="79"/>
      <c r="CT419" s="79"/>
      <c r="CU419" s="79"/>
      <c r="CV419" s="79"/>
      <c r="CW419" s="79"/>
      <c r="CX419" s="79"/>
      <c r="CY419" s="79"/>
      <c r="CZ419" s="79"/>
      <c r="DA419" s="79"/>
      <c r="DB419" s="79"/>
      <c r="DC419" s="79"/>
      <c r="DD419" s="79"/>
      <c r="DE419" s="79"/>
      <c r="DF419" s="79"/>
      <c r="DG419" s="79"/>
      <c r="DH419" s="79"/>
      <c r="DI419" s="79"/>
      <c r="DJ419" s="79"/>
      <c r="DK419" s="79"/>
      <c r="DL419" s="79"/>
      <c r="DM419" s="79"/>
      <c r="DN419" s="79"/>
      <c r="DO419" s="79"/>
      <c r="DP419" s="79"/>
      <c r="DQ419" s="79"/>
      <c r="DR419" s="79"/>
      <c r="DS419" s="79"/>
      <c r="DT419" s="79"/>
      <c r="DU419" s="79"/>
      <c r="DV419" s="79"/>
      <c r="DW419" s="79"/>
      <c r="DX419" s="79"/>
      <c r="DY419" s="79"/>
      <c r="DZ419" s="79"/>
      <c r="EA419" s="79"/>
      <c r="EB419" s="79"/>
      <c r="EC419" s="79"/>
      <c r="ED419" s="79"/>
      <c r="EE419" s="79"/>
      <c r="EF419" s="79"/>
      <c r="EG419" s="79"/>
      <c r="EH419" s="79"/>
      <c r="EI419" s="79"/>
      <c r="EJ419" s="79"/>
      <c r="EK419" s="79"/>
      <c r="EL419" s="79"/>
      <c r="EM419" s="79"/>
      <c r="EN419" s="79"/>
      <c r="EO419" s="79"/>
      <c r="EP419" s="79"/>
      <c r="EQ419" s="79"/>
      <c r="ER419" s="79"/>
      <c r="ES419" s="79"/>
      <c r="ET419" s="79"/>
      <c r="EU419" s="79"/>
      <c r="EV419" s="79"/>
      <c r="EW419" s="79"/>
      <c r="EX419" s="79"/>
      <c r="EY419" s="79"/>
      <c r="EZ419" s="79"/>
      <c r="FA419" s="79"/>
      <c r="FB419" s="79"/>
      <c r="FC419" s="79"/>
      <c r="FD419" s="79"/>
      <c r="FE419" s="79"/>
      <c r="FF419" s="79"/>
      <c r="FG419" s="79"/>
      <c r="FH419" s="79"/>
      <c r="FI419" s="79"/>
      <c r="FJ419" s="79"/>
      <c r="FK419" s="79"/>
      <c r="FL419" s="79"/>
      <c r="FM419" s="79"/>
      <c r="FN419" s="79"/>
      <c r="FO419" s="79"/>
      <c r="FP419" s="79"/>
      <c r="FQ419" s="79"/>
      <c r="FR419" s="79"/>
      <c r="FS419" s="79"/>
      <c r="FT419" s="79"/>
      <c r="FU419" s="79"/>
      <c r="FV419" s="79"/>
      <c r="FW419" s="79"/>
      <c r="FX419" s="79">
        <v>27</v>
      </c>
      <c r="FY419" s="79">
        <v>0</v>
      </c>
      <c r="FZ419" s="52"/>
      <c r="GA419" s="34"/>
    </row>
    <row r="420" spans="1:183" x14ac:dyDescent="0.25">
      <c r="A420" t="s">
        <v>186</v>
      </c>
      <c r="B420" t="s">
        <v>236</v>
      </c>
      <c r="C420" t="s">
        <v>194</v>
      </c>
      <c r="D420" t="s">
        <v>203</v>
      </c>
      <c r="E420" t="s">
        <v>204</v>
      </c>
      <c r="F420" t="s">
        <v>1</v>
      </c>
      <c r="G420" t="s">
        <v>198</v>
      </c>
      <c r="H420" s="79">
        <v>25544</v>
      </c>
      <c r="I420" s="79">
        <v>0.50187969207763672</v>
      </c>
      <c r="J420" s="79">
        <v>0.44179528951644897</v>
      </c>
      <c r="K420" s="79">
        <v>0.39865010976791382</v>
      </c>
      <c r="L420" s="79">
        <v>0.40983676910400391</v>
      </c>
      <c r="M420" s="79">
        <v>0.43323773145675659</v>
      </c>
      <c r="N420" s="79">
        <v>0.49065712094306946</v>
      </c>
      <c r="O420" s="79">
        <v>0.56956422328948975</v>
      </c>
      <c r="P420" s="79">
        <v>0.65587657690048218</v>
      </c>
      <c r="Q420" s="79">
        <v>0.58794623613357544</v>
      </c>
      <c r="R420" s="79">
        <v>0.51827412843704224</v>
      </c>
      <c r="S420" s="79">
        <v>0.49519264698028564</v>
      </c>
      <c r="T420" s="79">
        <v>0.48067167401313782</v>
      </c>
      <c r="U420" s="79">
        <v>0.46588772535324097</v>
      </c>
      <c r="V420" s="79">
        <v>0.45719659328460693</v>
      </c>
      <c r="W420" s="79">
        <v>0.45406022667884827</v>
      </c>
      <c r="X420" s="79">
        <v>0.45033207535743713</v>
      </c>
      <c r="Y420" s="79">
        <v>0.5104643702507019</v>
      </c>
      <c r="Z420" s="79">
        <v>0.62461638450622559</v>
      </c>
      <c r="AA420" s="79">
        <v>0.79203689098358154</v>
      </c>
      <c r="AB420" s="79">
        <v>0.8557630181312561</v>
      </c>
      <c r="AC420" s="79">
        <v>0.83803260326385498</v>
      </c>
      <c r="AD420" s="79">
        <v>0.80611670017242432</v>
      </c>
      <c r="AE420" s="79">
        <v>0.7348865270614624</v>
      </c>
      <c r="AF420" s="79">
        <v>0.60753494501113892</v>
      </c>
      <c r="AG420" s="79">
        <v>-3.8227759301662445E-2</v>
      </c>
      <c r="AH420" s="79">
        <v>-4.9775902181863785E-2</v>
      </c>
      <c r="AI420" s="79">
        <v>-5.1146794110536575E-2</v>
      </c>
      <c r="AJ420" s="79">
        <v>-2.369297668337822E-2</v>
      </c>
      <c r="AK420" s="79">
        <v>-9.9918758496642113E-3</v>
      </c>
      <c r="AL420" s="79">
        <v>-6.5574292093515396E-3</v>
      </c>
      <c r="AM420" s="79">
        <v>-3.9433389902114868E-2</v>
      </c>
      <c r="AN420" s="79">
        <v>-1.1592102237045765E-2</v>
      </c>
      <c r="AO420" s="79">
        <v>1.1597671546041965E-2</v>
      </c>
      <c r="AP420" s="79">
        <v>-2.937738411128521E-2</v>
      </c>
      <c r="AQ420" s="79">
        <v>-2.3846134543418884E-2</v>
      </c>
      <c r="AR420" s="79">
        <v>-3.7917483597993851E-2</v>
      </c>
      <c r="AS420" s="79">
        <v>-5.9486445039510727E-2</v>
      </c>
      <c r="AT420" s="79">
        <v>-3.5004347562789917E-2</v>
      </c>
      <c r="AU420" s="79">
        <v>-2.8924394398927689E-2</v>
      </c>
      <c r="AV420" s="79">
        <v>-2.4429794400930405E-2</v>
      </c>
      <c r="AW420" s="79">
        <v>-2.3355225566774607E-3</v>
      </c>
      <c r="AX420" s="79">
        <v>1.0760469362139702E-2</v>
      </c>
      <c r="AY420" s="79">
        <v>1.6900992020964622E-2</v>
      </c>
      <c r="AZ420" s="79">
        <v>-3.5938668996095657E-2</v>
      </c>
      <c r="BA420" s="79">
        <v>-6.8877898156642914E-2</v>
      </c>
      <c r="BB420" s="79">
        <v>-6.5298691391944885E-2</v>
      </c>
      <c r="BC420" s="79">
        <v>-8.2574084401130676E-2</v>
      </c>
      <c r="BD420" s="79">
        <v>-9.2831596732139587E-2</v>
      </c>
      <c r="BE420" s="79">
        <v>-1.7186669632792473E-2</v>
      </c>
      <c r="BF420" s="79">
        <v>-3.1986676156520844E-2</v>
      </c>
      <c r="BG420" s="79">
        <v>-3.4446503967046738E-2</v>
      </c>
      <c r="BH420" s="79">
        <v>-6.3642757013440132E-3</v>
      </c>
      <c r="BI420" s="79">
        <v>8.588617667555809E-3</v>
      </c>
      <c r="BJ420" s="79">
        <v>1.5049897134304047E-2</v>
      </c>
      <c r="BK420" s="79">
        <v>-1.8355382606387138E-2</v>
      </c>
      <c r="BL420" s="79">
        <v>1.1247873306274414E-2</v>
      </c>
      <c r="BM420" s="79">
        <v>3.1834065914154053E-2</v>
      </c>
      <c r="BN420" s="79">
        <v>-9.4903130084276199E-3</v>
      </c>
      <c r="BO420" s="79">
        <v>-4.0003350004553795E-3</v>
      </c>
      <c r="BP420" s="79">
        <v>-1.6483832150697708E-2</v>
      </c>
      <c r="BQ420" s="79">
        <v>-3.8500458002090454E-2</v>
      </c>
      <c r="BR420" s="79">
        <v>-1.4914561063051224E-2</v>
      </c>
      <c r="BS420" s="79">
        <v>-9.5534920692443848E-3</v>
      </c>
      <c r="BT420" s="79">
        <v>-7.0291417650878429E-3</v>
      </c>
      <c r="BU420" s="79">
        <v>1.6072386875748634E-2</v>
      </c>
      <c r="BV420" s="79">
        <v>3.1987797468900681E-2</v>
      </c>
      <c r="BW420" s="79">
        <v>4.0805637836456299E-2</v>
      </c>
      <c r="BX420" s="79">
        <v>-8.8379289954900742E-3</v>
      </c>
      <c r="BY420" s="79">
        <v>-4.0941417217254639E-2</v>
      </c>
      <c r="BZ420" s="79">
        <v>-3.9263155311346054E-2</v>
      </c>
      <c r="CA420" s="79">
        <v>-5.8508977293968201E-2</v>
      </c>
      <c r="CB420" s="79">
        <v>-7.1563675999641418E-2</v>
      </c>
      <c r="CC420" s="79">
        <v>-2.6136776432394981E-3</v>
      </c>
      <c r="CD420" s="79">
        <v>-1.9665917381644249E-2</v>
      </c>
      <c r="CE420" s="79">
        <v>-2.2879930213093758E-2</v>
      </c>
      <c r="CF420" s="79">
        <v>5.6375297717750072E-3</v>
      </c>
      <c r="CG420" s="79">
        <v>2.1457409486174583E-2</v>
      </c>
      <c r="CH420" s="79">
        <v>3.0015066266059875E-2</v>
      </c>
      <c r="CI420" s="79">
        <v>-3.7568151019513607E-3</v>
      </c>
      <c r="CJ420" s="79">
        <v>2.7066769078373909E-2</v>
      </c>
      <c r="CK420" s="79">
        <v>4.5849721878767014E-2</v>
      </c>
      <c r="CL420" s="79">
        <v>4.283413290977478E-3</v>
      </c>
      <c r="CM420" s="79">
        <v>9.744805283844471E-3</v>
      </c>
      <c r="CN420" s="79">
        <v>-1.6389491502195597E-3</v>
      </c>
      <c r="CO420" s="79">
        <v>-2.3965626955032349E-2</v>
      </c>
      <c r="CP420" s="79">
        <v>-1.000435440801084E-3</v>
      </c>
      <c r="CQ420" s="79">
        <v>3.862735815346241E-3</v>
      </c>
      <c r="CR420" s="79">
        <v>5.0224983133375645E-3</v>
      </c>
      <c r="CS420" s="79">
        <v>2.882164902985096E-2</v>
      </c>
      <c r="CT420" s="79">
        <v>4.6689786016941071E-2</v>
      </c>
      <c r="CU420" s="79">
        <v>5.7361919432878494E-2</v>
      </c>
      <c r="CV420" s="79">
        <v>9.9319592118263245E-3</v>
      </c>
      <c r="CW420" s="79">
        <v>-2.1592698991298676E-2</v>
      </c>
      <c r="CX420" s="79">
        <v>-2.1231019869446754E-2</v>
      </c>
      <c r="CY420" s="79">
        <v>-4.1841559112071991E-2</v>
      </c>
      <c r="CZ420" s="79">
        <v>-5.6833583861589432E-2</v>
      </c>
      <c r="DA420" s="79">
        <v>1.1959316208958626E-2</v>
      </c>
      <c r="DB420" s="79">
        <v>-7.3451544158160686E-3</v>
      </c>
      <c r="DC420" s="79">
        <v>-1.1313359253108501E-2</v>
      </c>
      <c r="DD420" s="79">
        <v>1.7639335244894028E-2</v>
      </c>
      <c r="DE420" s="79">
        <v>3.4326203167438507E-2</v>
      </c>
      <c r="DF420" s="79">
        <v>4.4980235397815704E-2</v>
      </c>
      <c r="DG420" s="79">
        <v>1.0841750539839268E-2</v>
      </c>
      <c r="DH420" s="79">
        <v>4.2885668575763702E-2</v>
      </c>
      <c r="DI420" s="79">
        <v>5.986538901925087E-2</v>
      </c>
      <c r="DJ420" s="79">
        <v>1.8057139590382576E-2</v>
      </c>
      <c r="DK420" s="79">
        <v>2.3489944636821747E-2</v>
      </c>
      <c r="DL420" s="79">
        <v>1.3205935247242451E-2</v>
      </c>
      <c r="DM420" s="79">
        <v>-9.4307959079742432E-3</v>
      </c>
      <c r="DN420" s="79">
        <v>1.2913690879940987E-2</v>
      </c>
      <c r="DO420" s="79">
        <v>1.7278965562582016E-2</v>
      </c>
      <c r="DP420" s="79">
        <v>1.7074137926101685E-2</v>
      </c>
      <c r="DQ420" s="79">
        <v>4.1570905596017838E-2</v>
      </c>
      <c r="DR420" s="79">
        <v>6.1391774564981461E-2</v>
      </c>
      <c r="DS420" s="79">
        <v>7.391820102930069E-2</v>
      </c>
      <c r="DT420" s="79">
        <v>2.8701849281787872E-2</v>
      </c>
      <c r="DU420" s="79">
        <v>-2.2439800668507814E-3</v>
      </c>
      <c r="DV420" s="79">
        <v>-3.1988865230232477E-3</v>
      </c>
      <c r="DW420" s="79">
        <v>-2.517414279282093E-2</v>
      </c>
      <c r="DX420" s="79">
        <v>-4.2103487998247147E-2</v>
      </c>
      <c r="DY420" s="79">
        <v>3.3000405877828598E-2</v>
      </c>
      <c r="DZ420" s="79">
        <v>1.0444068349897861E-2</v>
      </c>
      <c r="EA420" s="79">
        <v>5.3869336843490601E-3</v>
      </c>
      <c r="EB420" s="79">
        <v>3.4968037158250809E-2</v>
      </c>
      <c r="EC420" s="79">
        <v>5.2906695753335953E-2</v>
      </c>
      <c r="ED420" s="79">
        <v>6.6587559878826141E-2</v>
      </c>
      <c r="EE420" s="79">
        <v>3.1919762492179871E-2</v>
      </c>
      <c r="EF420" s="79">
        <v>6.5725639462471008E-2</v>
      </c>
      <c r="EG420" s="79">
        <v>8.0101780593395233E-2</v>
      </c>
      <c r="EH420" s="79">
        <v>3.7944212555885315E-2</v>
      </c>
      <c r="EI420" s="79">
        <v>4.3335746973752975E-2</v>
      </c>
      <c r="EJ420" s="79">
        <v>3.4639585763216019E-2</v>
      </c>
      <c r="EK420" s="79">
        <v>1.1555190198123455E-2</v>
      </c>
      <c r="EL420" s="79">
        <v>3.3003479242324829E-2</v>
      </c>
      <c r="EM420" s="79">
        <v>3.664986789226532E-2</v>
      </c>
      <c r="EN420" s="79">
        <v>3.4474793821573257E-2</v>
      </c>
      <c r="EO420" s="79">
        <v>5.9978820383548737E-2</v>
      </c>
      <c r="EP420" s="79">
        <v>8.261910080909729E-2</v>
      </c>
      <c r="EQ420" s="79">
        <v>9.7822844982147217E-2</v>
      </c>
      <c r="ER420" s="79">
        <v>5.5802591145038605E-2</v>
      </c>
      <c r="ES420" s="79">
        <v>2.5692498311400414E-2</v>
      </c>
      <c r="ET420" s="79">
        <v>2.2836653515696526E-2</v>
      </c>
      <c r="EU420" s="79">
        <v>-1.1090367333963513E-3</v>
      </c>
      <c r="EV420" s="79">
        <v>-2.0835576578974724E-2</v>
      </c>
      <c r="EW420" s="79">
        <v>51.350131988525391</v>
      </c>
      <c r="EX420" s="79">
        <v>50.875862121582031</v>
      </c>
      <c r="EY420" s="79">
        <v>50.425910949707031</v>
      </c>
      <c r="EZ420" s="79">
        <v>50.166748046875</v>
      </c>
      <c r="FA420" s="79">
        <v>49.634319305419922</v>
      </c>
      <c r="FB420" s="79">
        <v>49.345920562744141</v>
      </c>
      <c r="FC420" s="79">
        <v>49.390594482421875</v>
      </c>
      <c r="FD420" s="79">
        <v>49.772785186767578</v>
      </c>
      <c r="FE420" s="79">
        <v>51.033905029296875</v>
      </c>
      <c r="FF420" s="79">
        <v>51.928760528564453</v>
      </c>
      <c r="FG420" s="79">
        <v>52.740386962890625</v>
      </c>
      <c r="FH420" s="79">
        <v>53.365322113037109</v>
      </c>
      <c r="FI420" s="79">
        <v>53.891532897949219</v>
      </c>
      <c r="FJ420" s="79">
        <v>53.471206665039063</v>
      </c>
      <c r="FK420" s="79">
        <v>53.311653137207031</v>
      </c>
      <c r="FL420" s="79">
        <v>53.028278350830078</v>
      </c>
      <c r="FM420" s="79">
        <v>51.916633605957031</v>
      </c>
      <c r="FN420" s="79">
        <v>50.741477966308594</v>
      </c>
      <c r="FO420" s="79">
        <v>49.765846252441406</v>
      </c>
      <c r="FP420" s="79">
        <v>48.869083404541016</v>
      </c>
      <c r="FQ420" s="79">
        <v>48.240467071533203</v>
      </c>
      <c r="FR420" s="79">
        <v>48.073814392089844</v>
      </c>
      <c r="FS420" s="79">
        <v>47.873287200927734</v>
      </c>
      <c r="FT420" s="79">
        <v>47.237030029296875</v>
      </c>
      <c r="FU420" s="79">
        <v>1.0577237233519554E-2</v>
      </c>
      <c r="FV420" s="79">
        <v>1.5651820227503777E-2</v>
      </c>
      <c r="FW420" s="79">
        <v>1.0937555693089962E-2</v>
      </c>
      <c r="FX420" s="79">
        <v>2156</v>
      </c>
      <c r="FY420" s="79">
        <v>1</v>
      </c>
      <c r="FZ420" s="52"/>
      <c r="GA420" s="34"/>
    </row>
    <row r="421" spans="1:183" x14ac:dyDescent="0.25">
      <c r="A421" t="s">
        <v>186</v>
      </c>
      <c r="B421" t="s">
        <v>236</v>
      </c>
      <c r="C421" t="s">
        <v>194</v>
      </c>
      <c r="D421" t="s">
        <v>203</v>
      </c>
      <c r="E421" t="s">
        <v>204</v>
      </c>
      <c r="F421" t="s">
        <v>1</v>
      </c>
      <c r="G421" t="s">
        <v>200</v>
      </c>
      <c r="H421" s="79">
        <v>3884</v>
      </c>
      <c r="I421" s="79">
        <v>0.6516871452331543</v>
      </c>
      <c r="J421" s="79">
        <v>0.60451662540435791</v>
      </c>
      <c r="K421" s="79">
        <v>0.55800580978393555</v>
      </c>
      <c r="L421" s="79">
        <v>0.52762526273727417</v>
      </c>
      <c r="M421" s="79">
        <v>0.5698893666267395</v>
      </c>
      <c r="N421" s="79">
        <v>0.65546351671218872</v>
      </c>
      <c r="O421" s="79">
        <v>0.7026098370552063</v>
      </c>
      <c r="P421" s="79">
        <v>0.84493470191955566</v>
      </c>
      <c r="Q421" s="79">
        <v>0.70201528072357178</v>
      </c>
      <c r="R421" s="79">
        <v>0.66434091329574585</v>
      </c>
      <c r="S421" s="79">
        <v>0.65727180242538452</v>
      </c>
      <c r="T421" s="79">
        <v>0.69716775417327881</v>
      </c>
      <c r="U421" s="79">
        <v>0.68855994939804077</v>
      </c>
      <c r="V421" s="79">
        <v>0.66523611545562744</v>
      </c>
      <c r="W421" s="79">
        <v>0.60842031240463257</v>
      </c>
      <c r="X421" s="79">
        <v>0.63944381475448608</v>
      </c>
      <c r="Y421" s="79">
        <v>0.74819213151931763</v>
      </c>
      <c r="Z421" s="79">
        <v>0.87799674272537231</v>
      </c>
      <c r="AA421" s="79">
        <v>0.97978752851486206</v>
      </c>
      <c r="AB421" s="79">
        <v>1.1280882358551025</v>
      </c>
      <c r="AC421" s="79">
        <v>1.1356596946716309</v>
      </c>
      <c r="AD421" s="79">
        <v>1.0120148658752441</v>
      </c>
      <c r="AE421" s="79">
        <v>0.85982519388198853</v>
      </c>
      <c r="AF421" s="79">
        <v>0.80547511577606201</v>
      </c>
      <c r="AG421" s="79">
        <v>-9.8075792193412781E-2</v>
      </c>
      <c r="AH421" s="79">
        <v>-2.6038702577352524E-2</v>
      </c>
      <c r="AI421" s="79">
        <v>-4.3205238878726959E-2</v>
      </c>
      <c r="AJ421" s="79">
        <v>-3.069867379963398E-2</v>
      </c>
      <c r="AK421" s="79">
        <v>-2.1514575928449631E-3</v>
      </c>
      <c r="AL421" s="79">
        <v>2.7417175471782684E-2</v>
      </c>
      <c r="AM421" s="79">
        <v>-7.6564721763134003E-2</v>
      </c>
      <c r="AN421" s="79">
        <v>4.6311255544424057E-2</v>
      </c>
      <c r="AO421" s="79">
        <v>-5.0875786691904068E-2</v>
      </c>
      <c r="AP421" s="79">
        <v>-0.12900888919830322</v>
      </c>
      <c r="AQ421" s="79">
        <v>-8.6799666285514832E-2</v>
      </c>
      <c r="AR421" s="79">
        <v>-7.0549331605434418E-2</v>
      </c>
      <c r="AS421" s="79">
        <v>-3.5467635840177536E-2</v>
      </c>
      <c r="AT421" s="79">
        <v>-4.8130553215742111E-2</v>
      </c>
      <c r="AU421" s="79">
        <v>-0.16658690571784973</v>
      </c>
      <c r="AV421" s="79">
        <v>-2.1922556683421135E-2</v>
      </c>
      <c r="AW421" s="79">
        <v>1.3457668945193291E-2</v>
      </c>
      <c r="AX421" s="79">
        <v>5.1618241705000401E-3</v>
      </c>
      <c r="AY421" s="79">
        <v>-6.1621226370334625E-2</v>
      </c>
      <c r="AZ421" s="79">
        <v>-7.5613628141582012E-3</v>
      </c>
      <c r="BA421" s="79">
        <v>3.5571321845054626E-2</v>
      </c>
      <c r="BB421" s="79">
        <v>-2.9312461614608765E-2</v>
      </c>
      <c r="BC421" s="79">
        <v>-0.12919248640537262</v>
      </c>
      <c r="BD421" s="79">
        <v>-9.2554017901420593E-2</v>
      </c>
      <c r="BE421" s="79">
        <v>-4.4913105666637421E-2</v>
      </c>
      <c r="BF421" s="79">
        <v>2.0548569038510323E-2</v>
      </c>
      <c r="BG421" s="79">
        <v>5.8104528579860926E-4</v>
      </c>
      <c r="BH421" s="79">
        <v>1.3111940585076809E-2</v>
      </c>
      <c r="BI421" s="79">
        <v>4.2424432933330536E-2</v>
      </c>
      <c r="BJ421" s="79">
        <v>8.1131719052791595E-2</v>
      </c>
      <c r="BK421" s="79">
        <v>-1.7432043328881264E-2</v>
      </c>
      <c r="BL421" s="79">
        <v>9.9785909056663513E-2</v>
      </c>
      <c r="BM421" s="79">
        <v>1.6612709732726216E-3</v>
      </c>
      <c r="BN421" s="79">
        <v>-7.3126964271068573E-2</v>
      </c>
      <c r="BO421" s="79">
        <v>-3.167274221777916E-2</v>
      </c>
      <c r="BP421" s="79">
        <v>-7.5539718382060528E-3</v>
      </c>
      <c r="BQ421" s="79">
        <v>2.0525040104985237E-2</v>
      </c>
      <c r="BR421" s="79">
        <v>9.6300560981035233E-3</v>
      </c>
      <c r="BS421" s="79">
        <v>-0.10664986819028854</v>
      </c>
      <c r="BT421" s="79">
        <v>2.4854747578501701E-2</v>
      </c>
      <c r="BU421" s="79">
        <v>7.077433168888092E-2</v>
      </c>
      <c r="BV421" s="79">
        <v>6.5306924283504486E-2</v>
      </c>
      <c r="BW421" s="79">
        <v>1.0249831713736057E-2</v>
      </c>
      <c r="BX421" s="79">
        <v>6.209835410118103E-2</v>
      </c>
      <c r="BY421" s="79">
        <v>9.7850777208805084E-2</v>
      </c>
      <c r="BZ421" s="79">
        <v>3.6088407039642334E-2</v>
      </c>
      <c r="CA421" s="79">
        <v>-6.9137305021286011E-2</v>
      </c>
      <c r="CB421" s="79">
        <v>-3.2377295196056366E-2</v>
      </c>
      <c r="CC421" s="79">
        <v>-8.0927899107336998E-3</v>
      </c>
      <c r="CD421" s="79">
        <v>5.2814770489931107E-2</v>
      </c>
      <c r="CE421" s="79">
        <v>3.0907297506928444E-2</v>
      </c>
      <c r="CF421" s="79">
        <v>4.3455038219690323E-2</v>
      </c>
      <c r="CG421" s="79">
        <v>7.3297552764415741E-2</v>
      </c>
      <c r="CH421" s="79">
        <v>0.11833424866199493</v>
      </c>
      <c r="CI421" s="79">
        <v>2.352306991815567E-2</v>
      </c>
      <c r="CJ421" s="79">
        <v>0.13682228326797485</v>
      </c>
      <c r="CK421" s="79">
        <v>3.8048278540372849E-2</v>
      </c>
      <c r="CL421" s="79">
        <v>-3.4423302859067917E-2</v>
      </c>
      <c r="CM421" s="79">
        <v>6.5079992637038231E-3</v>
      </c>
      <c r="CN421" s="79">
        <v>3.6076422780752182E-2</v>
      </c>
      <c r="CO421" s="79">
        <v>5.9305395931005478E-2</v>
      </c>
      <c r="CP421" s="79">
        <v>4.9634881317615509E-2</v>
      </c>
      <c r="CQ421" s="79">
        <v>-6.5137647092342377E-2</v>
      </c>
      <c r="CR421" s="79">
        <v>5.7252567261457443E-2</v>
      </c>
      <c r="CS421" s="79">
        <v>0.11047168076038361</v>
      </c>
      <c r="CT421" s="79">
        <v>0.10696323215961456</v>
      </c>
      <c r="CU421" s="79">
        <v>6.0027506202459335E-2</v>
      </c>
      <c r="CV421" s="79">
        <v>0.11034446209669113</v>
      </c>
      <c r="CW421" s="79">
        <v>0.14098532497882843</v>
      </c>
      <c r="CX421" s="79">
        <v>8.1384845077991486E-2</v>
      </c>
      <c r="CY421" s="79">
        <v>-2.754327654838562E-2</v>
      </c>
      <c r="CZ421" s="79">
        <v>9.3009117990732193E-3</v>
      </c>
      <c r="DA421" s="79">
        <v>2.8727522119879723E-2</v>
      </c>
      <c r="DB421" s="79">
        <v>8.508097380399704E-2</v>
      </c>
      <c r="DC421" s="79">
        <v>6.1233542859554291E-2</v>
      </c>
      <c r="DD421" s="79">
        <v>7.3798142373561859E-2</v>
      </c>
      <c r="DE421" s="79">
        <v>0.10417068004608154</v>
      </c>
      <c r="DF421" s="79">
        <v>0.15553678572177887</v>
      </c>
      <c r="DG421" s="79">
        <v>6.4478181302547455E-2</v>
      </c>
      <c r="DH421" s="79">
        <v>0.17385867238044739</v>
      </c>
      <c r="DI421" s="79">
        <v>7.44352787733078E-2</v>
      </c>
      <c r="DJ421" s="79">
        <v>4.2803543619811535E-3</v>
      </c>
      <c r="DK421" s="79">
        <v>4.4688738882541656E-2</v>
      </c>
      <c r="DL421" s="79">
        <v>7.9706825315952301E-2</v>
      </c>
      <c r="DM421" s="79">
        <v>9.8085753619670868E-2</v>
      </c>
      <c r="DN421" s="79">
        <v>8.9639708399772644E-2</v>
      </c>
      <c r="DO421" s="79">
        <v>-2.3625431582331657E-2</v>
      </c>
      <c r="DP421" s="79">
        <v>8.9650392532348633E-2</v>
      </c>
      <c r="DQ421" s="79">
        <v>0.15016902983188629</v>
      </c>
      <c r="DR421" s="79">
        <v>0.14861954748630524</v>
      </c>
      <c r="DS421" s="79">
        <v>0.10980518907308578</v>
      </c>
      <c r="DT421" s="79">
        <v>0.15859055519104004</v>
      </c>
      <c r="DU421" s="79">
        <v>0.18411989510059357</v>
      </c>
      <c r="DV421" s="79">
        <v>0.12668129801750183</v>
      </c>
      <c r="DW421" s="79">
        <v>1.4050754718482494E-2</v>
      </c>
      <c r="DX421" s="79">
        <v>5.0979122519493103E-2</v>
      </c>
      <c r="DY421" s="79">
        <v>8.1890203058719635E-2</v>
      </c>
      <c r="DZ421" s="79">
        <v>0.13166823983192444</v>
      </c>
      <c r="EA421" s="79">
        <v>0.10501983016729355</v>
      </c>
      <c r="EB421" s="79">
        <v>0.11760874837636948</v>
      </c>
      <c r="EC421" s="79">
        <v>0.14874656498432159</v>
      </c>
      <c r="ED421" s="79">
        <v>0.20925132930278778</v>
      </c>
      <c r="EE421" s="79">
        <v>0.12361086905002594</v>
      </c>
      <c r="EF421" s="79">
        <v>0.22733332216739655</v>
      </c>
      <c r="EG421" s="79">
        <v>0.12697234749794006</v>
      </c>
      <c r="EH421" s="79">
        <v>6.0162287205457687E-2</v>
      </c>
      <c r="EI421" s="79">
        <v>9.981565922498703E-2</v>
      </c>
      <c r="EJ421" s="79">
        <v>0.14270219206809998</v>
      </c>
      <c r="EK421" s="79">
        <v>0.154078409075737</v>
      </c>
      <c r="EL421" s="79">
        <v>0.14740031957626343</v>
      </c>
      <c r="EM421" s="79">
        <v>3.6311618983745575E-2</v>
      </c>
      <c r="EN421" s="79">
        <v>0.13642770051956177</v>
      </c>
      <c r="EO421" s="79">
        <v>0.20748569071292877</v>
      </c>
      <c r="EP421" s="79">
        <v>0.20876465737819672</v>
      </c>
      <c r="EQ421" s="79">
        <v>0.1816762387752533</v>
      </c>
      <c r="ER421" s="79">
        <v>0.22825028002262115</v>
      </c>
      <c r="ES421" s="79">
        <v>0.24639934301376343</v>
      </c>
      <c r="ET421" s="79">
        <v>0.19208215177059174</v>
      </c>
      <c r="EU421" s="79">
        <v>7.4105925858020782E-2</v>
      </c>
      <c r="EV421" s="79">
        <v>0.11115583777427673</v>
      </c>
      <c r="EW421" s="79">
        <v>50.822216033935547</v>
      </c>
      <c r="EX421" s="79">
        <v>50.544898986816406</v>
      </c>
      <c r="EY421" s="79">
        <v>49.916488647460938</v>
      </c>
      <c r="EZ421" s="79">
        <v>49.374542236328125</v>
      </c>
      <c r="FA421" s="79">
        <v>48.908016204833984</v>
      </c>
      <c r="FB421" s="79">
        <v>48.799022674560547</v>
      </c>
      <c r="FC421" s="79">
        <v>48.686042785644531</v>
      </c>
      <c r="FD421" s="79">
        <v>49.148715972900391</v>
      </c>
      <c r="FE421" s="79">
        <v>50.568416595458984</v>
      </c>
      <c r="FF421" s="79">
        <v>51.987548828125</v>
      </c>
      <c r="FG421" s="79">
        <v>52.805980682373047</v>
      </c>
      <c r="FH421" s="79">
        <v>53.737812042236328</v>
      </c>
      <c r="FI421" s="79">
        <v>53.906402587890625</v>
      </c>
      <c r="FJ421" s="79">
        <v>53.729236602783203</v>
      </c>
      <c r="FK421" s="79">
        <v>53.400291442871094</v>
      </c>
      <c r="FL421" s="79">
        <v>53.231246948242188</v>
      </c>
      <c r="FM421" s="79">
        <v>51.897975921630859</v>
      </c>
      <c r="FN421" s="79">
        <v>50.790611267089844</v>
      </c>
      <c r="FO421" s="79">
        <v>49.822017669677734</v>
      </c>
      <c r="FP421" s="79">
        <v>48.979763031005859</v>
      </c>
      <c r="FQ421" s="79">
        <v>48.150798797607422</v>
      </c>
      <c r="FR421" s="79">
        <v>47.577526092529297</v>
      </c>
      <c r="FS421" s="79">
        <v>47.285354614257813</v>
      </c>
      <c r="FT421" s="79">
        <v>46.494441986083984</v>
      </c>
      <c r="FU421" s="79">
        <v>2.921891026198864E-2</v>
      </c>
      <c r="FV421" s="79">
        <v>4.4950786978006363E-2</v>
      </c>
      <c r="FW421" s="79">
        <v>3.0765702947974205E-2</v>
      </c>
      <c r="FX421" s="79">
        <v>559</v>
      </c>
      <c r="FY421" s="79">
        <v>1</v>
      </c>
      <c r="FZ421" s="52"/>
      <c r="GA421" s="34"/>
    </row>
    <row r="422" spans="1:183" x14ac:dyDescent="0.25">
      <c r="A422" t="s">
        <v>186</v>
      </c>
      <c r="B422" t="s">
        <v>236</v>
      </c>
      <c r="C422" t="s">
        <v>194</v>
      </c>
      <c r="D422" t="s">
        <v>203</v>
      </c>
      <c r="E422" t="s">
        <v>204</v>
      </c>
      <c r="F422" t="s">
        <v>1</v>
      </c>
      <c r="G422" t="s">
        <v>1</v>
      </c>
      <c r="H422" s="79">
        <v>29428</v>
      </c>
      <c r="I422" s="79">
        <v>0.52165168523788452</v>
      </c>
      <c r="J422" s="79">
        <v>0.46327176690101624</v>
      </c>
      <c r="K422" s="79">
        <v>0.41968235373497009</v>
      </c>
      <c r="L422" s="79">
        <v>0.42538288235664368</v>
      </c>
      <c r="M422" s="79">
        <v>0.45127347111701965</v>
      </c>
      <c r="N422" s="79">
        <v>0.5124087929725647</v>
      </c>
      <c r="O422" s="79">
        <v>0.5871240496635437</v>
      </c>
      <c r="P422" s="79">
        <v>0.68082910776138306</v>
      </c>
      <c r="Q422" s="79">
        <v>0.60300141572952271</v>
      </c>
      <c r="R422" s="79">
        <v>0.53755247592926025</v>
      </c>
      <c r="S422" s="79">
        <v>0.51658439636230469</v>
      </c>
      <c r="T422" s="79">
        <v>0.50924551486968994</v>
      </c>
      <c r="U422" s="79">
        <v>0.49527671933174133</v>
      </c>
      <c r="V422" s="79">
        <v>0.48465433716773987</v>
      </c>
      <c r="W422" s="79">
        <v>0.47443315386772156</v>
      </c>
      <c r="X422" s="79">
        <v>0.47529163956642151</v>
      </c>
      <c r="Y422" s="79">
        <v>0.54184043407440186</v>
      </c>
      <c r="Z422" s="79">
        <v>0.6580582857131958</v>
      </c>
      <c r="AA422" s="79">
        <v>0.81681680679321289</v>
      </c>
      <c r="AB422" s="79">
        <v>0.89170539379119873</v>
      </c>
      <c r="AC422" s="79">
        <v>0.87731432914733887</v>
      </c>
      <c r="AD422" s="79">
        <v>0.83329170942306519</v>
      </c>
      <c r="AE422" s="79">
        <v>0.75137621164321899</v>
      </c>
      <c r="AF422" s="79">
        <v>0.6336597204208374</v>
      </c>
      <c r="AG422" s="79">
        <v>-3.64532470703125E-2</v>
      </c>
      <c r="AH422" s="79">
        <v>-3.8231551647186279E-2</v>
      </c>
      <c r="AI422" s="79">
        <v>-4.2194947600364685E-2</v>
      </c>
      <c r="AJ422" s="79">
        <v>-1.6646934673190117E-2</v>
      </c>
      <c r="AK422" s="79">
        <v>-7.58616894017905E-4</v>
      </c>
      <c r="AL422" s="79">
        <v>7.734004408121109E-3</v>
      </c>
      <c r="AM422" s="79">
        <v>-3.3823978155851364E-2</v>
      </c>
      <c r="AN422" s="79">
        <v>5.9331669472157955E-3</v>
      </c>
      <c r="AO422" s="79">
        <v>1.2856042943894863E-2</v>
      </c>
      <c r="AP422" s="79">
        <v>-3.2598521560430527E-2</v>
      </c>
      <c r="AQ422" s="79">
        <v>-2.2333938628435135E-2</v>
      </c>
      <c r="AR422" s="79">
        <v>-3.1153010204434395E-2</v>
      </c>
      <c r="AS422" s="79">
        <v>-4.6248588711023331E-2</v>
      </c>
      <c r="AT422" s="79">
        <v>-2.6530623435974121E-2</v>
      </c>
      <c r="AU422" s="79">
        <v>-3.6696344614028931E-2</v>
      </c>
      <c r="AV422" s="79">
        <v>-1.5702333301305771E-2</v>
      </c>
      <c r="AW422" s="79">
        <v>9.6752196550369263E-3</v>
      </c>
      <c r="AX422" s="79">
        <v>2.0686468109488487E-2</v>
      </c>
      <c r="AY422" s="79">
        <v>1.9097026437520981E-2</v>
      </c>
      <c r="AZ422" s="79">
        <v>-1.9564725458621979E-2</v>
      </c>
      <c r="BA422" s="79">
        <v>-4.3473418802022934E-2</v>
      </c>
      <c r="BB422" s="79">
        <v>-4.863416776061058E-2</v>
      </c>
      <c r="BC422" s="79">
        <v>-7.7770717442035675E-2</v>
      </c>
      <c r="BD422" s="79">
        <v>-8.2120902836322784E-2</v>
      </c>
      <c r="BE422" s="79">
        <v>-1.688779704272747E-2</v>
      </c>
      <c r="BF422" s="79">
        <v>-2.1611018106341362E-2</v>
      </c>
      <c r="BG422" s="79">
        <v>-2.6589328423142433E-2</v>
      </c>
      <c r="BH422" s="79">
        <v>-5.3220719564706087E-4</v>
      </c>
      <c r="BI422" s="79">
        <v>1.6409115865826607E-2</v>
      </c>
      <c r="BJ422" s="79">
        <v>2.7784675359725952E-2</v>
      </c>
      <c r="BK422" s="79">
        <v>-1.3932858593761921E-2</v>
      </c>
      <c r="BL422" s="79">
        <v>2.6977444067597389E-2</v>
      </c>
      <c r="BM422" s="79">
        <v>3.1740643084049225E-2</v>
      </c>
      <c r="BN422" s="79">
        <v>-1.3826597481966019E-2</v>
      </c>
      <c r="BO422" s="79">
        <v>-3.6339524667710066E-3</v>
      </c>
      <c r="BP422" s="79">
        <v>-1.0774942114949226E-2</v>
      </c>
      <c r="BQ422" s="79">
        <v>-2.6590432971715927E-2</v>
      </c>
      <c r="BR422" s="79">
        <v>-7.4988054111599922E-3</v>
      </c>
      <c r="BS422" s="79">
        <v>-1.8114134669303894E-2</v>
      </c>
      <c r="BT422" s="79">
        <v>6.1479379655793309E-4</v>
      </c>
      <c r="BU422" s="79">
        <v>2.7353886514902115E-2</v>
      </c>
      <c r="BV422" s="79">
        <v>4.0749363601207733E-2</v>
      </c>
      <c r="BW422" s="79">
        <v>4.1912086308002472E-2</v>
      </c>
      <c r="BX422" s="79">
        <v>5.6919907219707966E-3</v>
      </c>
      <c r="BY422" s="79">
        <v>-1.7868811264634132E-2</v>
      </c>
      <c r="BZ422" s="79">
        <v>-2.4442519992589951E-2</v>
      </c>
      <c r="CA422" s="79">
        <v>-5.5428545922040939E-2</v>
      </c>
      <c r="CB422" s="79">
        <v>-6.2024001032114029E-2</v>
      </c>
      <c r="CC422" s="79">
        <v>-3.3368279691785574E-3</v>
      </c>
      <c r="CD422" s="79">
        <v>-1.0099687613546848E-2</v>
      </c>
      <c r="CE422" s="79">
        <v>-1.5780922025442123E-2</v>
      </c>
      <c r="CF422" s="79">
        <v>1.0628803633153439E-2</v>
      </c>
      <c r="CG422" s="79">
        <v>2.8299435973167419E-2</v>
      </c>
      <c r="CH422" s="79">
        <v>4.1671711951494217E-2</v>
      </c>
      <c r="CI422" s="79">
        <v>-1.5633029397577047E-4</v>
      </c>
      <c r="CJ422" s="79">
        <v>4.1552647948265076E-2</v>
      </c>
      <c r="CK422" s="79">
        <v>4.4820062816143036E-2</v>
      </c>
      <c r="CL422" s="79">
        <v>-8.2522083539515734E-4</v>
      </c>
      <c r="CM422" s="79">
        <v>9.3176010996103287E-3</v>
      </c>
      <c r="CN422" s="79">
        <v>3.3388447482138872E-3</v>
      </c>
      <c r="CO422" s="79">
        <v>-1.2975254096090794E-2</v>
      </c>
      <c r="CP422" s="79">
        <v>5.6825722567737103E-3</v>
      </c>
      <c r="CQ422" s="79">
        <v>-5.2441516891121864E-3</v>
      </c>
      <c r="CR422" s="79">
        <v>1.1915986426174641E-2</v>
      </c>
      <c r="CS422" s="79">
        <v>3.9598073810338974E-2</v>
      </c>
      <c r="CT422" s="79">
        <v>5.4644864052534103E-2</v>
      </c>
      <c r="CU422" s="79">
        <v>5.7713728398084641E-2</v>
      </c>
      <c r="CV422" s="79">
        <v>2.3184714838862419E-2</v>
      </c>
      <c r="CW422" s="79">
        <v>-1.3513922749552876E-4</v>
      </c>
      <c r="CX422" s="79">
        <v>-7.6874550431966782E-3</v>
      </c>
      <c r="CY422" s="79">
        <v>-3.9954431354999542E-2</v>
      </c>
      <c r="CZ422" s="79">
        <v>-4.8104945570230484E-2</v>
      </c>
      <c r="DA422" s="79">
        <v>1.0214141570031643E-2</v>
      </c>
      <c r="DB422" s="79">
        <v>1.4116420643404126E-3</v>
      </c>
      <c r="DC422" s="79">
        <v>-4.9725179560482502E-3</v>
      </c>
      <c r="DD422" s="79">
        <v>2.1789813414216042E-2</v>
      </c>
      <c r="DE422" s="79">
        <v>4.0189754217863083E-2</v>
      </c>
      <c r="DF422" s="79">
        <v>5.5558748543262482E-2</v>
      </c>
      <c r="DG422" s="79">
        <v>1.3620197772979736E-2</v>
      </c>
      <c r="DH422" s="79">
        <v>5.6127849966287613E-2</v>
      </c>
      <c r="DI422" s="79">
        <v>5.7899482548236847E-2</v>
      </c>
      <c r="DJ422" s="79">
        <v>1.2176156044006348E-2</v>
      </c>
      <c r="DK422" s="79">
        <v>2.2269155830144882E-2</v>
      </c>
      <c r="DL422" s="79">
        <v>1.7452633008360863E-2</v>
      </c>
      <c r="DM422" s="79">
        <v>6.3992280047386885E-4</v>
      </c>
      <c r="DN422" s="79">
        <v>1.8863949924707413E-2</v>
      </c>
      <c r="DO422" s="79">
        <v>7.6258308254182339E-3</v>
      </c>
      <c r="DP422" s="79">
        <v>2.3217180743813515E-2</v>
      </c>
      <c r="DQ422" s="79">
        <v>5.1842264831066132E-2</v>
      </c>
      <c r="DR422" s="79">
        <v>6.8540364503860474E-2</v>
      </c>
      <c r="DS422" s="79">
        <v>7.3515370488166809E-2</v>
      </c>
      <c r="DT422" s="79">
        <v>4.0677443146705627E-2</v>
      </c>
      <c r="DU422" s="79">
        <v>1.7598535865545273E-2</v>
      </c>
      <c r="DV422" s="79">
        <v>9.067608043551445E-3</v>
      </c>
      <c r="DW422" s="79">
        <v>-2.4480311200022697E-2</v>
      </c>
      <c r="DX422" s="79">
        <v>-3.4185893833637238E-2</v>
      </c>
      <c r="DY422" s="79">
        <v>2.9779588803648949E-2</v>
      </c>
      <c r="DZ422" s="79">
        <v>1.8032174557447433E-2</v>
      </c>
      <c r="EA422" s="79">
        <v>1.0633101686835289E-2</v>
      </c>
      <c r="EB422" s="79">
        <v>3.7904541939496994E-2</v>
      </c>
      <c r="EC422" s="79">
        <v>5.7357486337423325E-2</v>
      </c>
      <c r="ED422" s="79">
        <v>7.5609415769577026E-2</v>
      </c>
      <c r="EE422" s="79">
        <v>3.3511314541101456E-2</v>
      </c>
      <c r="EF422" s="79">
        <v>7.7172122895717621E-2</v>
      </c>
      <c r="EG422" s="79">
        <v>7.6784081757068634E-2</v>
      </c>
      <c r="EH422" s="79">
        <v>3.0948078259825706E-2</v>
      </c>
      <c r="EI422" s="79">
        <v>4.0969140827655792E-2</v>
      </c>
      <c r="EJ422" s="79">
        <v>3.7830699235200882E-2</v>
      </c>
      <c r="EK422" s="79">
        <v>2.0298074930906296E-2</v>
      </c>
      <c r="EL422" s="79">
        <v>3.7895768880844116E-2</v>
      </c>
      <c r="EM422" s="79">
        <v>2.6208041235804558E-2</v>
      </c>
      <c r="EN422" s="79">
        <v>3.9534308016300201E-2</v>
      </c>
      <c r="EO422" s="79">
        <v>6.9520927965641022E-2</v>
      </c>
      <c r="EP422" s="79">
        <v>8.8603265583515167E-2</v>
      </c>
      <c r="EQ422" s="79">
        <v>9.6330441534519196E-2</v>
      </c>
      <c r="ER422" s="79">
        <v>6.5934151411056519E-2</v>
      </c>
      <c r="ES422" s="79">
        <v>4.3203145265579224E-2</v>
      </c>
      <c r="ET422" s="79">
        <v>3.3259257674217224E-2</v>
      </c>
      <c r="EU422" s="79">
        <v>-2.138140145689249E-3</v>
      </c>
      <c r="EV422" s="79">
        <v>-1.4088990166783333E-2</v>
      </c>
      <c r="EW422" s="79">
        <v>51.262565612792969</v>
      </c>
      <c r="EX422" s="79">
        <v>50.824951171875</v>
      </c>
      <c r="EY422" s="79">
        <v>50.344528198242188</v>
      </c>
      <c r="EZ422" s="79">
        <v>50.044692993164063</v>
      </c>
      <c r="FA422" s="79">
        <v>49.521778106689453</v>
      </c>
      <c r="FB422" s="79">
        <v>49.263561248779297</v>
      </c>
      <c r="FC422" s="79">
        <v>49.283065795898438</v>
      </c>
      <c r="FD422" s="79">
        <v>49.681549072265625</v>
      </c>
      <c r="FE422" s="79">
        <v>50.960826873779297</v>
      </c>
      <c r="FF422" s="79">
        <v>51.938831329345703</v>
      </c>
      <c r="FG422" s="79">
        <v>52.751491546630859</v>
      </c>
      <c r="FH422" s="79">
        <v>53.4295654296875</v>
      </c>
      <c r="FI422" s="79">
        <v>53.893962860107422</v>
      </c>
      <c r="FJ422" s="79">
        <v>53.514976501464844</v>
      </c>
      <c r="FK422" s="79">
        <v>53.328079223632813</v>
      </c>
      <c r="FL422" s="79">
        <v>53.061935424804688</v>
      </c>
      <c r="FM422" s="79">
        <v>51.913505554199219</v>
      </c>
      <c r="FN422" s="79">
        <v>50.749763488769531</v>
      </c>
      <c r="FO422" s="79">
        <v>49.774829864501953</v>
      </c>
      <c r="FP422" s="79">
        <v>48.886199951171875</v>
      </c>
      <c r="FQ422" s="79">
        <v>48.22705078125</v>
      </c>
      <c r="FR422" s="79">
        <v>48.001331329345703</v>
      </c>
      <c r="FS422" s="79">
        <v>47.786273956298828</v>
      </c>
      <c r="FT422" s="79">
        <v>47.122573852539063</v>
      </c>
      <c r="FU422" s="79">
        <v>9.9582457914948463E-3</v>
      </c>
      <c r="FV422" s="79">
        <v>1.4824912883341312E-2</v>
      </c>
      <c r="FW422" s="79">
        <v>1.0325880721211433E-2</v>
      </c>
      <c r="FX422" s="79">
        <v>2715</v>
      </c>
      <c r="FY422" s="79">
        <v>1</v>
      </c>
      <c r="FZ422" s="52"/>
      <c r="GA422" s="34"/>
    </row>
    <row r="423" spans="1:183" x14ac:dyDescent="0.25">
      <c r="A423" t="s">
        <v>186</v>
      </c>
      <c r="B423" t="s">
        <v>236</v>
      </c>
      <c r="C423" t="s">
        <v>194</v>
      </c>
      <c r="D423" t="s">
        <v>203</v>
      </c>
      <c r="E423" t="s">
        <v>204</v>
      </c>
      <c r="F423" t="s">
        <v>178</v>
      </c>
      <c r="G423" t="s">
        <v>1</v>
      </c>
      <c r="H423" s="79">
        <v>21270</v>
      </c>
      <c r="I423" s="79">
        <v>0.45665672421455383</v>
      </c>
      <c r="J423" s="79">
        <v>0.39755776524543762</v>
      </c>
      <c r="K423" s="79">
        <v>0.36550042033195496</v>
      </c>
      <c r="L423" s="79">
        <v>0.36954045295715332</v>
      </c>
      <c r="M423" s="79">
        <v>0.3809782862663269</v>
      </c>
      <c r="N423" s="79">
        <v>0.41384893655776978</v>
      </c>
      <c r="O423" s="79">
        <v>0.49424842000007629</v>
      </c>
      <c r="P423" s="79">
        <v>0.58868533372879028</v>
      </c>
      <c r="Q423" s="79">
        <v>0.52543610334396362</v>
      </c>
      <c r="R423" s="79">
        <v>0.47931316494941711</v>
      </c>
      <c r="S423" s="79">
        <v>0.44948580861091614</v>
      </c>
      <c r="T423" s="79">
        <v>0.43748408555984497</v>
      </c>
      <c r="U423" s="79">
        <v>0.4278959333896637</v>
      </c>
      <c r="V423" s="79">
        <v>0.40849974751472473</v>
      </c>
      <c r="W423" s="79">
        <v>0.39662843942642212</v>
      </c>
      <c r="X423" s="79">
        <v>0.39855939149856567</v>
      </c>
      <c r="Y423" s="79">
        <v>0.44797733426094055</v>
      </c>
      <c r="Z423" s="79">
        <v>0.55490660667419434</v>
      </c>
      <c r="AA423" s="79">
        <v>0.71956175565719604</v>
      </c>
      <c r="AB423" s="79">
        <v>0.80927932262420654</v>
      </c>
      <c r="AC423" s="79">
        <v>0.80859488248825073</v>
      </c>
      <c r="AD423" s="79">
        <v>0.77184748649597168</v>
      </c>
      <c r="AE423" s="79">
        <v>0.69758647680282593</v>
      </c>
      <c r="AF423" s="79">
        <v>0.57883137464523315</v>
      </c>
      <c r="AG423" s="79">
        <v>-5.5606268346309662E-2</v>
      </c>
      <c r="AH423" s="79">
        <v>-6.5461643040180206E-2</v>
      </c>
      <c r="AI423" s="79">
        <v>-5.6374739855527878E-2</v>
      </c>
      <c r="AJ423" s="79">
        <v>-3.23810875415802E-2</v>
      </c>
      <c r="AK423" s="79">
        <v>-2.0246338099241257E-2</v>
      </c>
      <c r="AL423" s="79">
        <v>-2.1634243428707123E-2</v>
      </c>
      <c r="AM423" s="79">
        <v>-3.8452718406915665E-2</v>
      </c>
      <c r="AN423" s="79">
        <v>-6.4443480223417282E-3</v>
      </c>
      <c r="AO423" s="79">
        <v>-3.4376147668808699E-3</v>
      </c>
      <c r="AP423" s="79">
        <v>-2.1675672382116318E-2</v>
      </c>
      <c r="AQ423" s="79">
        <v>-2.6810389012098312E-2</v>
      </c>
      <c r="AR423" s="79">
        <v>-2.7518605813384056E-2</v>
      </c>
      <c r="AS423" s="79">
        <v>-4.5881286263465881E-2</v>
      </c>
      <c r="AT423" s="79">
        <v>-4.2714554816484451E-2</v>
      </c>
      <c r="AU423" s="79">
        <v>-5.2005939185619354E-2</v>
      </c>
      <c r="AV423" s="79">
        <v>-4.312983900308609E-2</v>
      </c>
      <c r="AW423" s="79">
        <v>-2.4610642343759537E-2</v>
      </c>
      <c r="AX423" s="79">
        <v>-2.2434340789914131E-3</v>
      </c>
      <c r="AY423" s="79">
        <v>4.6149414265528321E-4</v>
      </c>
      <c r="AZ423" s="79">
        <v>-2.1503353491425514E-2</v>
      </c>
      <c r="BA423" s="79">
        <v>-4.9440067261457443E-2</v>
      </c>
      <c r="BB423" s="79">
        <v>-7.0793882012367249E-2</v>
      </c>
      <c r="BC423" s="79">
        <v>-9.4659097492694855E-2</v>
      </c>
      <c r="BD423" s="79">
        <v>-9.5377251505851746E-2</v>
      </c>
      <c r="BE423" s="79">
        <v>-3.8674641400575638E-2</v>
      </c>
      <c r="BF423" s="79">
        <v>-4.92970310151577E-2</v>
      </c>
      <c r="BG423" s="79">
        <v>-4.2419813573360443E-2</v>
      </c>
      <c r="BH423" s="79">
        <v>-1.8902916461229324E-2</v>
      </c>
      <c r="BI423" s="79">
        <v>-6.8752216175198555E-3</v>
      </c>
      <c r="BJ423" s="79">
        <v>-7.9280715435743332E-3</v>
      </c>
      <c r="BK423" s="79">
        <v>-2.3334015160799026E-2</v>
      </c>
      <c r="BL423" s="79">
        <v>1.1089869774878025E-2</v>
      </c>
      <c r="BM423" s="79">
        <v>1.3530196622014046E-2</v>
      </c>
      <c r="BN423" s="79">
        <v>-4.4090244919061661E-3</v>
      </c>
      <c r="BO423" s="79">
        <v>-1.0136478580534458E-2</v>
      </c>
      <c r="BP423" s="79">
        <v>-1.0031194426119328E-2</v>
      </c>
      <c r="BQ423" s="79">
        <v>-2.8053015470504761E-2</v>
      </c>
      <c r="BR423" s="79">
        <v>-2.6048293337225914E-2</v>
      </c>
      <c r="BS423" s="79">
        <v>-3.6064725369215012E-2</v>
      </c>
      <c r="BT423" s="79">
        <v>-2.8378486633300781E-2</v>
      </c>
      <c r="BU423" s="79">
        <v>-9.2403963208198547E-3</v>
      </c>
      <c r="BV423" s="79">
        <v>1.4334741979837418E-2</v>
      </c>
      <c r="BW423" s="79">
        <v>2.0935628563165665E-2</v>
      </c>
      <c r="BX423" s="79">
        <v>1.4599129790440202E-3</v>
      </c>
      <c r="BY423" s="79">
        <v>-2.5589697062969208E-2</v>
      </c>
      <c r="BZ423" s="79">
        <v>-4.8256419599056244E-2</v>
      </c>
      <c r="CA423" s="79">
        <v>-7.3882095515727997E-2</v>
      </c>
      <c r="CB423" s="79">
        <v>-7.7316761016845703E-2</v>
      </c>
      <c r="CC423" s="79">
        <v>-2.6947846636176109E-2</v>
      </c>
      <c r="CD423" s="79">
        <v>-3.8101464509963989E-2</v>
      </c>
      <c r="CE423" s="79">
        <v>-3.2754678279161453E-2</v>
      </c>
      <c r="CF423" s="79">
        <v>-9.5679741352796555E-3</v>
      </c>
      <c r="CG423" s="79">
        <v>2.3855732288211584E-3</v>
      </c>
      <c r="CH423" s="79">
        <v>1.5647800173610449E-3</v>
      </c>
      <c r="CI423" s="79">
        <v>-1.2862848117947578E-2</v>
      </c>
      <c r="CJ423" s="79">
        <v>2.3234017193317413E-2</v>
      </c>
      <c r="CK423" s="79">
        <v>2.5282051414251328E-2</v>
      </c>
      <c r="CL423" s="79">
        <v>7.5498032383620739E-3</v>
      </c>
      <c r="CM423" s="79">
        <v>1.4118191320449114E-3</v>
      </c>
      <c r="CN423" s="79">
        <v>2.0805348176509142E-3</v>
      </c>
      <c r="CO423" s="79">
        <v>-1.5705207362771034E-2</v>
      </c>
      <c r="CP423" s="79">
        <v>-1.4505293220281601E-2</v>
      </c>
      <c r="CQ423" s="79">
        <v>-2.5023888796567917E-2</v>
      </c>
      <c r="CR423" s="79">
        <v>-1.8161745741963387E-2</v>
      </c>
      <c r="CS423" s="79">
        <v>1.4049907913431525E-3</v>
      </c>
      <c r="CT423" s="79">
        <v>2.5816736742854118E-2</v>
      </c>
      <c r="CU423" s="79">
        <v>3.5115953534841537E-2</v>
      </c>
      <c r="CV423" s="79">
        <v>1.7364202067255974E-2</v>
      </c>
      <c r="CW423" s="79">
        <v>-9.071003645658493E-3</v>
      </c>
      <c r="CX423" s="79">
        <v>-3.2647047191858292E-2</v>
      </c>
      <c r="CY423" s="79">
        <v>-5.9492018073797226E-2</v>
      </c>
      <c r="CZ423" s="79">
        <v>-6.480812281370163E-2</v>
      </c>
      <c r="DA423" s="79">
        <v>-1.5221050940454006E-2</v>
      </c>
      <c r="DB423" s="79">
        <v>-2.6905903592705727E-2</v>
      </c>
      <c r="DC423" s="79">
        <v>-2.3089541122317314E-2</v>
      </c>
      <c r="DD423" s="79">
        <v>-2.3303396301344037E-4</v>
      </c>
      <c r="DE423" s="79">
        <v>1.1646367609500885E-2</v>
      </c>
      <c r="DF423" s="79">
        <v>1.105763204395771E-2</v>
      </c>
      <c r="DG423" s="79">
        <v>-2.3916794452816248E-3</v>
      </c>
      <c r="DH423" s="79">
        <v>3.5378161817789078E-2</v>
      </c>
      <c r="DI423" s="79">
        <v>3.7033908069133759E-2</v>
      </c>
      <c r="DJ423" s="79">
        <v>1.9508630037307739E-2</v>
      </c>
      <c r="DK423" s="79">
        <v>1.2960116378962994E-2</v>
      </c>
      <c r="DL423" s="79">
        <v>1.4192263595759869E-2</v>
      </c>
      <c r="DM423" s="79">
        <v>-3.357400419190526E-3</v>
      </c>
      <c r="DN423" s="79">
        <v>-2.9622919391840696E-3</v>
      </c>
      <c r="DO423" s="79">
        <v>-1.3983051292598248E-2</v>
      </c>
      <c r="DP423" s="79">
        <v>-7.9450039193034172E-3</v>
      </c>
      <c r="DQ423" s="79">
        <v>1.2050378136336803E-2</v>
      </c>
      <c r="DR423" s="79">
        <v>3.7298731505870819E-2</v>
      </c>
      <c r="DS423" s="79">
        <v>4.929627850651741E-2</v>
      </c>
      <c r="DT423" s="79">
        <v>3.3268488943576813E-2</v>
      </c>
      <c r="DU423" s="79">
        <v>7.4476888403296471E-3</v>
      </c>
      <c r="DV423" s="79">
        <v>-1.703767292201519E-2</v>
      </c>
      <c r="DW423" s="79">
        <v>-4.5101933181285858E-2</v>
      </c>
      <c r="DX423" s="79">
        <v>-5.2299492061138153E-2</v>
      </c>
      <c r="DY423" s="79">
        <v>1.7105775186792016E-3</v>
      </c>
      <c r="DZ423" s="79">
        <v>-1.0741288773715496E-2</v>
      </c>
      <c r="EA423" s="79">
        <v>-9.1346176341176033E-3</v>
      </c>
      <c r="EB423" s="79">
        <v>1.3245136477053165E-2</v>
      </c>
      <c r="EC423" s="79">
        <v>2.5017485022544861E-2</v>
      </c>
      <c r="ED423" s="79">
        <v>2.4763802066445351E-2</v>
      </c>
      <c r="EE423" s="79">
        <v>1.2727024964988232E-2</v>
      </c>
      <c r="EF423" s="79">
        <v>5.2912380546331406E-2</v>
      </c>
      <c r="EG423" s="79">
        <v>5.4001718759536743E-2</v>
      </c>
      <c r="EH423" s="79">
        <v>3.677527979016304E-2</v>
      </c>
      <c r="EI423" s="79">
        <v>2.9634024947881699E-2</v>
      </c>
      <c r="EJ423" s="79">
        <v>3.1679674983024597E-2</v>
      </c>
      <c r="EK423" s="79">
        <v>1.4470870606601238E-2</v>
      </c>
      <c r="EL423" s="79">
        <v>1.3703967444598675E-2</v>
      </c>
      <c r="EM423" s="79">
        <v>1.958163920789957E-3</v>
      </c>
      <c r="EN423" s="79">
        <v>6.8063479848206043E-3</v>
      </c>
      <c r="EO423" s="79">
        <v>2.742062509059906E-2</v>
      </c>
      <c r="EP423" s="79">
        <v>5.3876906633377075E-2</v>
      </c>
      <c r="EQ423" s="79">
        <v>6.9770418107509613E-2</v>
      </c>
      <c r="ER423" s="79">
        <v>5.6231755763292313E-2</v>
      </c>
      <c r="ES423" s="79">
        <v>3.1298056244850159E-2</v>
      </c>
      <c r="ET423" s="79">
        <v>5.4997839033603668E-3</v>
      </c>
      <c r="EU423" s="79">
        <v>-2.4324938654899597E-2</v>
      </c>
      <c r="EV423" s="79">
        <v>-3.4239005297422409E-2</v>
      </c>
      <c r="EW423" s="79">
        <v>51.844066619873047</v>
      </c>
      <c r="EX423" s="79">
        <v>51.354129791259766</v>
      </c>
      <c r="EY423" s="79">
        <v>51.035484313964844</v>
      </c>
      <c r="EZ423" s="79">
        <v>51.001922607421875</v>
      </c>
      <c r="FA423" s="79">
        <v>50.56524658203125</v>
      </c>
      <c r="FB423" s="79">
        <v>50.475872039794922</v>
      </c>
      <c r="FC423" s="79">
        <v>50.592899322509766</v>
      </c>
      <c r="FD423" s="79">
        <v>50.741950988769531</v>
      </c>
      <c r="FE423" s="79">
        <v>51.642704010009766</v>
      </c>
      <c r="FF423" s="79">
        <v>52.496311187744141</v>
      </c>
      <c r="FG423" s="79">
        <v>53.102577209472656</v>
      </c>
      <c r="FH423" s="79">
        <v>53.405117034912109</v>
      </c>
      <c r="FI423" s="79">
        <v>53.799903869628906</v>
      </c>
      <c r="FJ423" s="79">
        <v>53.521987915039063</v>
      </c>
      <c r="FK423" s="79">
        <v>53.485336303710938</v>
      </c>
      <c r="FL423" s="79">
        <v>53.139682769775391</v>
      </c>
      <c r="FM423" s="79">
        <v>52.281330108642578</v>
      </c>
      <c r="FN423" s="79">
        <v>51.316089630126953</v>
      </c>
      <c r="FO423" s="79">
        <v>50.229503631591797</v>
      </c>
      <c r="FP423" s="79">
        <v>49.251365661621094</v>
      </c>
      <c r="FQ423" s="79">
        <v>48.795261383056641</v>
      </c>
      <c r="FR423" s="79">
        <v>48.655845642089844</v>
      </c>
      <c r="FS423" s="79">
        <v>48.422004699707031</v>
      </c>
      <c r="FT423" s="79">
        <v>47.921421051025391</v>
      </c>
      <c r="FU423" s="79">
        <v>8.3346394822001457E-3</v>
      </c>
      <c r="FV423" s="79">
        <v>1.2769373133778572E-2</v>
      </c>
      <c r="FW423" s="79">
        <v>8.6889276280999184E-3</v>
      </c>
      <c r="FX423" s="79">
        <v>2148</v>
      </c>
      <c r="FY423" s="79">
        <v>1</v>
      </c>
      <c r="FZ423" s="52"/>
      <c r="GA423" s="34"/>
    </row>
    <row r="424" spans="1:183" x14ac:dyDescent="0.25">
      <c r="A424" t="s">
        <v>186</v>
      </c>
      <c r="B424" t="s">
        <v>236</v>
      </c>
      <c r="C424" t="s">
        <v>194</v>
      </c>
      <c r="D424" t="s">
        <v>203</v>
      </c>
      <c r="E424" t="s">
        <v>204</v>
      </c>
      <c r="F424" t="s">
        <v>179</v>
      </c>
      <c r="G424" t="s">
        <v>1</v>
      </c>
      <c r="H424" s="79">
        <v>957</v>
      </c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  <c r="AH424" s="79"/>
      <c r="AI424" s="79"/>
      <c r="AJ424" s="79"/>
      <c r="AK424" s="79"/>
      <c r="AL424" s="79"/>
      <c r="AM424" s="79"/>
      <c r="AN424" s="79"/>
      <c r="AO424" s="79"/>
      <c r="AP424" s="79"/>
      <c r="AQ424" s="79"/>
      <c r="AR424" s="79"/>
      <c r="AS424" s="79"/>
      <c r="AT424" s="79"/>
      <c r="AU424" s="79"/>
      <c r="AV424" s="79"/>
      <c r="AW424" s="79"/>
      <c r="AX424" s="79"/>
      <c r="AY424" s="79"/>
      <c r="AZ424" s="79"/>
      <c r="BA424" s="79"/>
      <c r="BB424" s="79"/>
      <c r="BC424" s="79"/>
      <c r="BD424" s="79"/>
      <c r="BE424" s="79"/>
      <c r="BF424" s="79"/>
      <c r="BG424" s="79"/>
      <c r="BH424" s="79"/>
      <c r="BI424" s="79"/>
      <c r="BJ424" s="79"/>
      <c r="BK424" s="79"/>
      <c r="BL424" s="79"/>
      <c r="BM424" s="79"/>
      <c r="BN424" s="79"/>
      <c r="BO424" s="79"/>
      <c r="BP424" s="79"/>
      <c r="BQ424" s="79"/>
      <c r="BR424" s="79"/>
      <c r="BS424" s="79"/>
      <c r="BT424" s="79"/>
      <c r="BU424" s="79"/>
      <c r="BV424" s="79"/>
      <c r="BW424" s="79"/>
      <c r="BX424" s="79"/>
      <c r="BY424" s="79"/>
      <c r="BZ424" s="79"/>
      <c r="CA424" s="79"/>
      <c r="CB424" s="79"/>
      <c r="CC424" s="79"/>
      <c r="CD424" s="79"/>
      <c r="CE424" s="79"/>
      <c r="CF424" s="79"/>
      <c r="CG424" s="79"/>
      <c r="CH424" s="79"/>
      <c r="CI424" s="79"/>
      <c r="CJ424" s="79"/>
      <c r="CK424" s="79"/>
      <c r="CL424" s="79"/>
      <c r="CM424" s="79"/>
      <c r="CN424" s="79"/>
      <c r="CO424" s="79"/>
      <c r="CP424" s="79"/>
      <c r="CQ424" s="79"/>
      <c r="CR424" s="79"/>
      <c r="CS424" s="79"/>
      <c r="CT424" s="79"/>
      <c r="CU424" s="79"/>
      <c r="CV424" s="79"/>
      <c r="CW424" s="79"/>
      <c r="CX424" s="79"/>
      <c r="CY424" s="79"/>
      <c r="CZ424" s="79"/>
      <c r="DA424" s="79"/>
      <c r="DB424" s="79"/>
      <c r="DC424" s="79"/>
      <c r="DD424" s="79"/>
      <c r="DE424" s="79"/>
      <c r="DF424" s="79"/>
      <c r="DG424" s="79"/>
      <c r="DH424" s="79"/>
      <c r="DI424" s="79"/>
      <c r="DJ424" s="79"/>
      <c r="DK424" s="79"/>
      <c r="DL424" s="79"/>
      <c r="DM424" s="79"/>
      <c r="DN424" s="79"/>
      <c r="DO424" s="79"/>
      <c r="DP424" s="79"/>
      <c r="DQ424" s="79"/>
      <c r="DR424" s="79"/>
      <c r="DS424" s="79"/>
      <c r="DT424" s="79"/>
      <c r="DU424" s="79"/>
      <c r="DV424" s="79"/>
      <c r="DW424" s="79"/>
      <c r="DX424" s="79"/>
      <c r="DY424" s="79"/>
      <c r="DZ424" s="79"/>
      <c r="EA424" s="79"/>
      <c r="EB424" s="79"/>
      <c r="EC424" s="79"/>
      <c r="ED424" s="79"/>
      <c r="EE424" s="79"/>
      <c r="EF424" s="79"/>
      <c r="EG424" s="79"/>
      <c r="EH424" s="79"/>
      <c r="EI424" s="79"/>
      <c r="EJ424" s="79"/>
      <c r="EK424" s="79"/>
      <c r="EL424" s="79"/>
      <c r="EM424" s="79"/>
      <c r="EN424" s="79"/>
      <c r="EO424" s="79"/>
      <c r="EP424" s="79"/>
      <c r="EQ424" s="79"/>
      <c r="ER424" s="79"/>
      <c r="ES424" s="79"/>
      <c r="ET424" s="79"/>
      <c r="EU424" s="79"/>
      <c r="EV424" s="79"/>
      <c r="EW424" s="79"/>
      <c r="EX424" s="79"/>
      <c r="EY424" s="79"/>
      <c r="EZ424" s="79"/>
      <c r="FA424" s="79"/>
      <c r="FB424" s="79"/>
      <c r="FC424" s="79"/>
      <c r="FD424" s="79"/>
      <c r="FE424" s="79"/>
      <c r="FF424" s="79"/>
      <c r="FG424" s="79"/>
      <c r="FH424" s="79"/>
      <c r="FI424" s="79"/>
      <c r="FJ424" s="79"/>
      <c r="FK424" s="79"/>
      <c r="FL424" s="79"/>
      <c r="FM424" s="79"/>
      <c r="FN424" s="79"/>
      <c r="FO424" s="79"/>
      <c r="FP424" s="79"/>
      <c r="FQ424" s="79"/>
      <c r="FR424" s="79"/>
      <c r="FS424" s="79"/>
      <c r="FT424" s="79"/>
      <c r="FU424" s="79"/>
      <c r="FV424" s="79"/>
      <c r="FW424" s="79"/>
      <c r="FX424" s="79">
        <v>33</v>
      </c>
      <c r="FY424" s="79">
        <v>0</v>
      </c>
      <c r="FZ424" s="52"/>
      <c r="GA424" s="34"/>
    </row>
    <row r="425" spans="1:183" x14ac:dyDescent="0.25">
      <c r="A425" t="s">
        <v>186</v>
      </c>
      <c r="B425" t="s">
        <v>236</v>
      </c>
      <c r="C425" t="s">
        <v>194</v>
      </c>
      <c r="D425" t="s">
        <v>203</v>
      </c>
      <c r="E425" t="s">
        <v>204</v>
      </c>
      <c r="F425" t="s">
        <v>180</v>
      </c>
      <c r="G425" t="s">
        <v>1</v>
      </c>
      <c r="H425" s="79">
        <v>518</v>
      </c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  <c r="AH425" s="79"/>
      <c r="AI425" s="79"/>
      <c r="AJ425" s="79"/>
      <c r="AK425" s="79"/>
      <c r="AL425" s="79"/>
      <c r="AM425" s="79"/>
      <c r="AN425" s="79"/>
      <c r="AO425" s="79"/>
      <c r="AP425" s="79"/>
      <c r="AQ425" s="79"/>
      <c r="AR425" s="79"/>
      <c r="AS425" s="79"/>
      <c r="AT425" s="79"/>
      <c r="AU425" s="79"/>
      <c r="AV425" s="79"/>
      <c r="AW425" s="79"/>
      <c r="AX425" s="79"/>
      <c r="AY425" s="79"/>
      <c r="AZ425" s="79"/>
      <c r="BA425" s="79"/>
      <c r="BB425" s="79"/>
      <c r="BC425" s="79"/>
      <c r="BD425" s="79"/>
      <c r="BE425" s="79"/>
      <c r="BF425" s="79"/>
      <c r="BG425" s="79"/>
      <c r="BH425" s="79"/>
      <c r="BI425" s="79"/>
      <c r="BJ425" s="79"/>
      <c r="BK425" s="79"/>
      <c r="BL425" s="79"/>
      <c r="BM425" s="79"/>
      <c r="BN425" s="79"/>
      <c r="BO425" s="79"/>
      <c r="BP425" s="79"/>
      <c r="BQ425" s="79"/>
      <c r="BR425" s="79"/>
      <c r="BS425" s="79"/>
      <c r="BT425" s="79"/>
      <c r="BU425" s="79"/>
      <c r="BV425" s="79"/>
      <c r="BW425" s="79"/>
      <c r="BX425" s="79"/>
      <c r="BY425" s="79"/>
      <c r="BZ425" s="79"/>
      <c r="CA425" s="79"/>
      <c r="CB425" s="79"/>
      <c r="CC425" s="79"/>
      <c r="CD425" s="79"/>
      <c r="CE425" s="79"/>
      <c r="CF425" s="79"/>
      <c r="CG425" s="79"/>
      <c r="CH425" s="79"/>
      <c r="CI425" s="79"/>
      <c r="CJ425" s="79"/>
      <c r="CK425" s="79"/>
      <c r="CL425" s="79"/>
      <c r="CM425" s="79"/>
      <c r="CN425" s="79"/>
      <c r="CO425" s="79"/>
      <c r="CP425" s="79"/>
      <c r="CQ425" s="79"/>
      <c r="CR425" s="79"/>
      <c r="CS425" s="79"/>
      <c r="CT425" s="79"/>
      <c r="CU425" s="79"/>
      <c r="CV425" s="79"/>
      <c r="CW425" s="79"/>
      <c r="CX425" s="79"/>
      <c r="CY425" s="79"/>
      <c r="CZ425" s="79"/>
      <c r="DA425" s="79"/>
      <c r="DB425" s="79"/>
      <c r="DC425" s="79"/>
      <c r="DD425" s="79"/>
      <c r="DE425" s="79"/>
      <c r="DF425" s="79"/>
      <c r="DG425" s="79"/>
      <c r="DH425" s="79"/>
      <c r="DI425" s="79"/>
      <c r="DJ425" s="79"/>
      <c r="DK425" s="79"/>
      <c r="DL425" s="79"/>
      <c r="DM425" s="79"/>
      <c r="DN425" s="79"/>
      <c r="DO425" s="79"/>
      <c r="DP425" s="79"/>
      <c r="DQ425" s="79"/>
      <c r="DR425" s="79"/>
      <c r="DS425" s="79"/>
      <c r="DT425" s="79"/>
      <c r="DU425" s="79"/>
      <c r="DV425" s="79"/>
      <c r="DW425" s="79"/>
      <c r="DX425" s="79"/>
      <c r="DY425" s="79"/>
      <c r="DZ425" s="79"/>
      <c r="EA425" s="79"/>
      <c r="EB425" s="79"/>
      <c r="EC425" s="79"/>
      <c r="ED425" s="79"/>
      <c r="EE425" s="79"/>
      <c r="EF425" s="79"/>
      <c r="EG425" s="79"/>
      <c r="EH425" s="79"/>
      <c r="EI425" s="79"/>
      <c r="EJ425" s="79"/>
      <c r="EK425" s="79"/>
      <c r="EL425" s="79"/>
      <c r="EM425" s="79"/>
      <c r="EN425" s="79"/>
      <c r="EO425" s="79"/>
      <c r="EP425" s="79"/>
      <c r="EQ425" s="79"/>
      <c r="ER425" s="79"/>
      <c r="ES425" s="79"/>
      <c r="ET425" s="79"/>
      <c r="EU425" s="79"/>
      <c r="EV425" s="79"/>
      <c r="EW425" s="79"/>
      <c r="EX425" s="79"/>
      <c r="EY425" s="79"/>
      <c r="EZ425" s="79"/>
      <c r="FA425" s="79"/>
      <c r="FB425" s="79"/>
      <c r="FC425" s="79"/>
      <c r="FD425" s="79"/>
      <c r="FE425" s="79"/>
      <c r="FF425" s="79"/>
      <c r="FG425" s="79"/>
      <c r="FH425" s="79"/>
      <c r="FI425" s="79"/>
      <c r="FJ425" s="79"/>
      <c r="FK425" s="79"/>
      <c r="FL425" s="79"/>
      <c r="FM425" s="79"/>
      <c r="FN425" s="79"/>
      <c r="FO425" s="79"/>
      <c r="FP425" s="79"/>
      <c r="FQ425" s="79"/>
      <c r="FR425" s="79"/>
      <c r="FS425" s="79"/>
      <c r="FT425" s="79"/>
      <c r="FU425" s="79"/>
      <c r="FV425" s="79"/>
      <c r="FW425" s="79"/>
      <c r="FX425" s="79">
        <v>61</v>
      </c>
      <c r="FY425" s="79">
        <v>0</v>
      </c>
      <c r="FZ425" s="52"/>
      <c r="GA425" s="34"/>
    </row>
    <row r="426" spans="1:183" x14ac:dyDescent="0.25">
      <c r="A426" t="s">
        <v>186</v>
      </c>
      <c r="B426" t="s">
        <v>236</v>
      </c>
      <c r="C426" t="s">
        <v>194</v>
      </c>
      <c r="D426" t="s">
        <v>203</v>
      </c>
      <c r="E426" t="s">
        <v>204</v>
      </c>
      <c r="F426" t="s">
        <v>181</v>
      </c>
      <c r="G426" t="s">
        <v>1</v>
      </c>
      <c r="H426" s="79">
        <v>220</v>
      </c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  <c r="AH426" s="79"/>
      <c r="AI426" s="79"/>
      <c r="AJ426" s="79"/>
      <c r="AK426" s="79"/>
      <c r="AL426" s="79"/>
      <c r="AM426" s="79"/>
      <c r="AN426" s="79"/>
      <c r="AO426" s="79"/>
      <c r="AP426" s="79"/>
      <c r="AQ426" s="79"/>
      <c r="AR426" s="79"/>
      <c r="AS426" s="79"/>
      <c r="AT426" s="79"/>
      <c r="AU426" s="79"/>
      <c r="AV426" s="79"/>
      <c r="AW426" s="79"/>
      <c r="AX426" s="79"/>
      <c r="AY426" s="79"/>
      <c r="AZ426" s="79"/>
      <c r="BA426" s="79"/>
      <c r="BB426" s="79"/>
      <c r="BC426" s="79"/>
      <c r="BD426" s="79"/>
      <c r="BE426" s="79"/>
      <c r="BF426" s="79"/>
      <c r="BG426" s="79"/>
      <c r="BH426" s="79"/>
      <c r="BI426" s="79"/>
      <c r="BJ426" s="79"/>
      <c r="BK426" s="79"/>
      <c r="BL426" s="79"/>
      <c r="BM426" s="79"/>
      <c r="BN426" s="79"/>
      <c r="BO426" s="79"/>
      <c r="BP426" s="79"/>
      <c r="BQ426" s="79"/>
      <c r="BR426" s="79"/>
      <c r="BS426" s="79"/>
      <c r="BT426" s="79"/>
      <c r="BU426" s="79"/>
      <c r="BV426" s="79"/>
      <c r="BW426" s="79"/>
      <c r="BX426" s="79"/>
      <c r="BY426" s="79"/>
      <c r="BZ426" s="79"/>
      <c r="CA426" s="79"/>
      <c r="CB426" s="79"/>
      <c r="CC426" s="79"/>
      <c r="CD426" s="79"/>
      <c r="CE426" s="79"/>
      <c r="CF426" s="79"/>
      <c r="CG426" s="79"/>
      <c r="CH426" s="79"/>
      <c r="CI426" s="79"/>
      <c r="CJ426" s="79"/>
      <c r="CK426" s="79"/>
      <c r="CL426" s="79"/>
      <c r="CM426" s="79"/>
      <c r="CN426" s="79"/>
      <c r="CO426" s="79"/>
      <c r="CP426" s="79"/>
      <c r="CQ426" s="79"/>
      <c r="CR426" s="79"/>
      <c r="CS426" s="79"/>
      <c r="CT426" s="79"/>
      <c r="CU426" s="79"/>
      <c r="CV426" s="79"/>
      <c r="CW426" s="79"/>
      <c r="CX426" s="79"/>
      <c r="CY426" s="79"/>
      <c r="CZ426" s="79"/>
      <c r="DA426" s="79"/>
      <c r="DB426" s="79"/>
      <c r="DC426" s="79"/>
      <c r="DD426" s="79"/>
      <c r="DE426" s="79"/>
      <c r="DF426" s="79"/>
      <c r="DG426" s="79"/>
      <c r="DH426" s="79"/>
      <c r="DI426" s="79"/>
      <c r="DJ426" s="79"/>
      <c r="DK426" s="79"/>
      <c r="DL426" s="79"/>
      <c r="DM426" s="79"/>
      <c r="DN426" s="79"/>
      <c r="DO426" s="79"/>
      <c r="DP426" s="79"/>
      <c r="DQ426" s="79"/>
      <c r="DR426" s="79"/>
      <c r="DS426" s="79"/>
      <c r="DT426" s="79"/>
      <c r="DU426" s="79"/>
      <c r="DV426" s="79"/>
      <c r="DW426" s="79"/>
      <c r="DX426" s="79"/>
      <c r="DY426" s="79"/>
      <c r="DZ426" s="79"/>
      <c r="EA426" s="79"/>
      <c r="EB426" s="79"/>
      <c r="EC426" s="79"/>
      <c r="ED426" s="79"/>
      <c r="EE426" s="79"/>
      <c r="EF426" s="79"/>
      <c r="EG426" s="79"/>
      <c r="EH426" s="79"/>
      <c r="EI426" s="79"/>
      <c r="EJ426" s="79"/>
      <c r="EK426" s="79"/>
      <c r="EL426" s="79"/>
      <c r="EM426" s="79"/>
      <c r="EN426" s="79"/>
      <c r="EO426" s="79"/>
      <c r="EP426" s="79"/>
      <c r="EQ426" s="79"/>
      <c r="ER426" s="79"/>
      <c r="ES426" s="79"/>
      <c r="ET426" s="79"/>
      <c r="EU426" s="79"/>
      <c r="EV426" s="79"/>
      <c r="EW426" s="79"/>
      <c r="EX426" s="79"/>
      <c r="EY426" s="79"/>
      <c r="EZ426" s="79"/>
      <c r="FA426" s="79"/>
      <c r="FB426" s="79"/>
      <c r="FC426" s="79"/>
      <c r="FD426" s="79"/>
      <c r="FE426" s="79"/>
      <c r="FF426" s="79"/>
      <c r="FG426" s="79"/>
      <c r="FH426" s="79"/>
      <c r="FI426" s="79"/>
      <c r="FJ426" s="79"/>
      <c r="FK426" s="79"/>
      <c r="FL426" s="79"/>
      <c r="FM426" s="79"/>
      <c r="FN426" s="79"/>
      <c r="FO426" s="79"/>
      <c r="FP426" s="79"/>
      <c r="FQ426" s="79"/>
      <c r="FR426" s="79"/>
      <c r="FS426" s="79"/>
      <c r="FT426" s="79"/>
      <c r="FU426" s="79"/>
      <c r="FV426" s="79"/>
      <c r="FW426" s="79"/>
      <c r="FX426" s="79">
        <v>8</v>
      </c>
      <c r="FY426" s="79">
        <v>0</v>
      </c>
      <c r="FZ426" s="52"/>
      <c r="GA426" s="34"/>
    </row>
    <row r="427" spans="1:183" x14ac:dyDescent="0.25">
      <c r="A427" t="s">
        <v>186</v>
      </c>
      <c r="B427" t="s">
        <v>236</v>
      </c>
      <c r="C427" t="s">
        <v>194</v>
      </c>
      <c r="D427" t="s">
        <v>203</v>
      </c>
      <c r="E427" t="s">
        <v>204</v>
      </c>
      <c r="F427" t="s">
        <v>182</v>
      </c>
      <c r="G427" t="s">
        <v>1</v>
      </c>
      <c r="H427" s="79">
        <v>2451</v>
      </c>
      <c r="I427" s="79">
        <v>0.51388019323348999</v>
      </c>
      <c r="J427" s="79">
        <v>0.48961618542671204</v>
      </c>
      <c r="K427" s="79">
        <v>0.410228431224823</v>
      </c>
      <c r="L427" s="79">
        <v>0.43062576651573181</v>
      </c>
      <c r="M427" s="79">
        <v>0.50006800889968872</v>
      </c>
      <c r="N427" s="79">
        <v>0.57177948951721191</v>
      </c>
      <c r="O427" s="79">
        <v>0.66120505332946777</v>
      </c>
      <c r="P427" s="79">
        <v>0.77485483884811401</v>
      </c>
      <c r="Q427" s="79">
        <v>0.67738717794418335</v>
      </c>
      <c r="R427" s="79">
        <v>0.58293062448501587</v>
      </c>
      <c r="S427" s="79">
        <v>0.59316843748092651</v>
      </c>
      <c r="T427" s="79">
        <v>0.63188910484313965</v>
      </c>
      <c r="U427" s="79">
        <v>0.59051281213760376</v>
      </c>
      <c r="V427" s="79">
        <v>0.53697293996810913</v>
      </c>
      <c r="W427" s="79">
        <v>0.55603158473968506</v>
      </c>
      <c r="X427" s="79">
        <v>0.54635298252105713</v>
      </c>
      <c r="Y427" s="79">
        <v>0.62557423114776611</v>
      </c>
      <c r="Z427" s="79">
        <v>0.75087803602218628</v>
      </c>
      <c r="AA427" s="79">
        <v>0.950725257396698</v>
      </c>
      <c r="AB427" s="79">
        <v>0.97538143396377563</v>
      </c>
      <c r="AC427" s="79">
        <v>0.90459692478179932</v>
      </c>
      <c r="AD427" s="79">
        <v>0.80834710597991943</v>
      </c>
      <c r="AE427" s="79">
        <v>0.74020934104919434</v>
      </c>
      <c r="AF427" s="79">
        <v>0.66506516933441162</v>
      </c>
      <c r="AG427" s="79">
        <v>-6.9271907210350037E-2</v>
      </c>
      <c r="AH427" s="79">
        <v>-7.2712093591690063E-2</v>
      </c>
      <c r="AI427" s="79">
        <v>-9.7304731607437134E-2</v>
      </c>
      <c r="AJ427" s="79">
        <v>-4.7255229204893112E-2</v>
      </c>
      <c r="AK427" s="79">
        <v>-2.8905341401696205E-2</v>
      </c>
      <c r="AL427" s="79">
        <v>-2.2103549912571907E-2</v>
      </c>
      <c r="AM427" s="79">
        <v>-6.5789185464382172E-2</v>
      </c>
      <c r="AN427" s="79">
        <v>-0.11225675046443939</v>
      </c>
      <c r="AO427" s="79">
        <v>-0.13280761241912842</v>
      </c>
      <c r="AP427" s="79">
        <v>-0.2464975118637085</v>
      </c>
      <c r="AQ427" s="79">
        <v>-0.13347496092319489</v>
      </c>
      <c r="AR427" s="79">
        <v>-5.1190115511417389E-2</v>
      </c>
      <c r="AS427" s="79">
        <v>-0.11332482844591141</v>
      </c>
      <c r="AT427" s="79">
        <v>-0.13944520056247711</v>
      </c>
      <c r="AU427" s="79">
        <v>-0.13573764264583588</v>
      </c>
      <c r="AV427" s="79">
        <v>-9.801967442035675E-2</v>
      </c>
      <c r="AW427" s="79">
        <v>-9.35959592461586E-2</v>
      </c>
      <c r="AX427" s="79">
        <v>-9.8370246589183807E-2</v>
      </c>
      <c r="AY427" s="79">
        <v>-3.7822861224412918E-2</v>
      </c>
      <c r="AZ427" s="79">
        <v>-0.10110680758953094</v>
      </c>
      <c r="BA427" s="79">
        <v>-0.13645520806312561</v>
      </c>
      <c r="BB427" s="79">
        <v>-0.25284823775291443</v>
      </c>
      <c r="BC427" s="79">
        <v>-0.22581630945205688</v>
      </c>
      <c r="BD427" s="79">
        <v>-0.14967638254165649</v>
      </c>
      <c r="BE427" s="79">
        <v>-1.6630321741104126E-2</v>
      </c>
      <c r="BF427" s="79">
        <v>-1.8874663859605789E-2</v>
      </c>
      <c r="BG427" s="79">
        <v>-5.1307380199432373E-2</v>
      </c>
      <c r="BH427" s="79">
        <v>7.0410233456641436E-4</v>
      </c>
      <c r="BI427" s="79">
        <v>2.3103658109903336E-2</v>
      </c>
      <c r="BJ427" s="79">
        <v>3.8072679191827774E-2</v>
      </c>
      <c r="BK427" s="79">
        <v>-5.9029259718954563E-3</v>
      </c>
      <c r="BL427" s="79">
        <v>-3.6945324391126633E-2</v>
      </c>
      <c r="BM427" s="79">
        <v>-5.2619136869907379E-2</v>
      </c>
      <c r="BN427" s="79">
        <v>-0.16998443007469177</v>
      </c>
      <c r="BO427" s="79">
        <v>-6.3177257776260376E-2</v>
      </c>
      <c r="BP427" s="79">
        <v>2.1624509245157242E-2</v>
      </c>
      <c r="BQ427" s="79">
        <v>-4.8702605068683624E-2</v>
      </c>
      <c r="BR427" s="79">
        <v>-7.2357654571533203E-2</v>
      </c>
      <c r="BS427" s="79">
        <v>-6.7042633891105652E-2</v>
      </c>
      <c r="BT427" s="79">
        <v>-3.4607890993356705E-2</v>
      </c>
      <c r="BU427" s="79">
        <v>-2.41402518004179E-2</v>
      </c>
      <c r="BV427" s="79">
        <v>-2.5744099169969559E-2</v>
      </c>
      <c r="BW427" s="79">
        <v>3.9579920470714569E-2</v>
      </c>
      <c r="BX427" s="79">
        <v>-1.1763175018131733E-2</v>
      </c>
      <c r="BY427" s="79">
        <v>-5.3639434278011322E-2</v>
      </c>
      <c r="BZ427" s="79">
        <v>-0.16865366697311401</v>
      </c>
      <c r="CA427" s="79">
        <v>-0.13887530565261841</v>
      </c>
      <c r="CB427" s="79">
        <v>-6.955951452255249E-2</v>
      </c>
      <c r="CC427" s="79">
        <v>1.9829077646136284E-2</v>
      </c>
      <c r="CD427" s="79">
        <v>1.8412977457046509E-2</v>
      </c>
      <c r="CE427" s="79">
        <v>-1.9449751824140549E-2</v>
      </c>
      <c r="CF427" s="79">
        <v>3.3920586109161377E-2</v>
      </c>
      <c r="CG427" s="79">
        <v>5.9124935418367386E-2</v>
      </c>
      <c r="CH427" s="79">
        <v>7.9750552773475647E-2</v>
      </c>
      <c r="CI427" s="79">
        <v>3.5574115812778473E-2</v>
      </c>
      <c r="CJ427" s="79">
        <v>1.5215145424008369E-2</v>
      </c>
      <c r="CK427" s="79">
        <v>2.9191726353019476E-3</v>
      </c>
      <c r="CL427" s="79">
        <v>-0.11699170619249344</v>
      </c>
      <c r="CM427" s="79">
        <v>-1.4489282853901386E-2</v>
      </c>
      <c r="CN427" s="79">
        <v>7.2055697441101074E-2</v>
      </c>
      <c r="CO427" s="79">
        <v>-3.9454544894397259E-3</v>
      </c>
      <c r="CP427" s="79">
        <v>-2.5893028825521469E-2</v>
      </c>
      <c r="CQ427" s="79">
        <v>-1.946466788649559E-2</v>
      </c>
      <c r="CR427" s="79">
        <v>9.3109132722020149E-3</v>
      </c>
      <c r="CS427" s="79">
        <v>2.3964565247297287E-2</v>
      </c>
      <c r="CT427" s="79">
        <v>2.4556545540690422E-2</v>
      </c>
      <c r="CU427" s="79">
        <v>9.3188852071762085E-2</v>
      </c>
      <c r="CV427" s="79">
        <v>5.0115954130887985E-2</v>
      </c>
      <c r="CW427" s="79">
        <v>3.7185184191912413E-3</v>
      </c>
      <c r="CX427" s="79">
        <v>-0.11034075915813446</v>
      </c>
      <c r="CY427" s="79">
        <v>-7.8660205006599426E-2</v>
      </c>
      <c r="CZ427" s="79">
        <v>-1.4070813544094563E-2</v>
      </c>
      <c r="DA427" s="79">
        <v>5.6288477033376694E-2</v>
      </c>
      <c r="DB427" s="79">
        <v>5.5700615048408508E-2</v>
      </c>
      <c r="DC427" s="79">
        <v>1.2407874688506126E-2</v>
      </c>
      <c r="DD427" s="79">
        <v>6.7137070000171661E-2</v>
      </c>
      <c r="DE427" s="79">
        <v>9.5146209001541138E-2</v>
      </c>
      <c r="DF427" s="79">
        <v>0.12142843008041382</v>
      </c>
      <c r="DG427" s="79">
        <v>7.7051155269145966E-2</v>
      </c>
      <c r="DH427" s="79">
        <v>6.7375607788562775E-2</v>
      </c>
      <c r="DI427" s="79">
        <v>5.8457482606172562E-2</v>
      </c>
      <c r="DJ427" s="79">
        <v>-6.3998989760875702E-2</v>
      </c>
      <c r="DK427" s="79">
        <v>3.4198693931102753E-2</v>
      </c>
      <c r="DL427" s="79">
        <v>0.12248688936233521</v>
      </c>
      <c r="DM427" s="79">
        <v>4.0811702609062195E-2</v>
      </c>
      <c r="DN427" s="79">
        <v>2.0571596920490265E-2</v>
      </c>
      <c r="DO427" s="79">
        <v>2.8113296255469322E-2</v>
      </c>
      <c r="DP427" s="79">
        <v>5.3229719400405884E-2</v>
      </c>
      <c r="DQ427" s="79">
        <v>7.2069376707077026E-2</v>
      </c>
      <c r="DR427" s="79">
        <v>7.4857197701931E-2</v>
      </c>
      <c r="DS427" s="79">
        <v>0.1467977911233902</v>
      </c>
      <c r="DT427" s="79">
        <v>0.11199508607387543</v>
      </c>
      <c r="DU427" s="79">
        <v>6.1076469719409943E-2</v>
      </c>
      <c r="DV427" s="79">
        <v>-5.2027851343154907E-2</v>
      </c>
      <c r="DW427" s="79">
        <v>-1.8445109948515892E-2</v>
      </c>
      <c r="DX427" s="79">
        <v>4.1417885571718216E-2</v>
      </c>
      <c r="DY427" s="79">
        <v>0.10893005877733231</v>
      </c>
      <c r="DZ427" s="79">
        <v>0.10953804105520248</v>
      </c>
      <c r="EA427" s="79">
        <v>5.8405224233865738E-2</v>
      </c>
      <c r="EB427" s="79">
        <v>0.11509640514850616</v>
      </c>
      <c r="EC427" s="79">
        <v>0.14715521037578583</v>
      </c>
      <c r="ED427" s="79">
        <v>0.18160465359687805</v>
      </c>
      <c r="EE427" s="79">
        <v>0.13693742454051971</v>
      </c>
      <c r="EF427" s="79">
        <v>0.14268703758716583</v>
      </c>
      <c r="EG427" s="79">
        <v>0.13864597678184509</v>
      </c>
      <c r="EH427" s="79">
        <v>1.2514079920947552E-2</v>
      </c>
      <c r="EI427" s="79">
        <v>0.10449640452861786</v>
      </c>
      <c r="EJ427" s="79">
        <v>0.19530151784420013</v>
      </c>
      <c r="EK427" s="79">
        <v>0.10543391853570938</v>
      </c>
      <c r="EL427" s="79">
        <v>8.7659135460853577E-2</v>
      </c>
      <c r="EM427" s="79">
        <v>9.6808314323425293E-2</v>
      </c>
      <c r="EN427" s="79">
        <v>0.11664149910211563</v>
      </c>
      <c r="EO427" s="79">
        <v>0.14152508974075317</v>
      </c>
      <c r="EP427" s="79">
        <v>0.14748333394527435</v>
      </c>
      <c r="EQ427" s="79">
        <v>0.22420057654380798</v>
      </c>
      <c r="ER427" s="79">
        <v>0.20133872330188751</v>
      </c>
      <c r="ES427" s="79">
        <v>0.14389222860336304</v>
      </c>
      <c r="ET427" s="79">
        <v>3.2166719436645508E-2</v>
      </c>
      <c r="EU427" s="79">
        <v>6.8495921790599823E-2</v>
      </c>
      <c r="EV427" s="79">
        <v>0.12153475731611252</v>
      </c>
      <c r="EW427" s="79">
        <v>50.10784912109375</v>
      </c>
      <c r="EX427" s="79">
        <v>49.405849456787109</v>
      </c>
      <c r="EY427" s="79">
        <v>48.792587280273438</v>
      </c>
      <c r="EZ427" s="79">
        <v>48.1097412109375</v>
      </c>
      <c r="FA427" s="79">
        <v>46.81915283203125</v>
      </c>
      <c r="FB427" s="79">
        <v>46.064971923828125</v>
      </c>
      <c r="FC427" s="79">
        <v>46.610912322998047</v>
      </c>
      <c r="FD427" s="79">
        <v>47.005199432373047</v>
      </c>
      <c r="FE427" s="79">
        <v>48.371803283691406</v>
      </c>
      <c r="FF427" s="79">
        <v>50.204677581787109</v>
      </c>
      <c r="FG427" s="79">
        <v>51.675796508789063</v>
      </c>
      <c r="FH427" s="79">
        <v>53.320171356201172</v>
      </c>
      <c r="FI427" s="79">
        <v>54.280021667480469</v>
      </c>
      <c r="FJ427" s="79">
        <v>54.849342346191406</v>
      </c>
      <c r="FK427" s="79">
        <v>53.997005462646484</v>
      </c>
      <c r="FL427" s="79">
        <v>53.218410491943359</v>
      </c>
      <c r="FM427" s="79">
        <v>51.305438995361328</v>
      </c>
      <c r="FN427" s="79">
        <v>49.613086700439453</v>
      </c>
      <c r="FO427" s="79">
        <v>48.332717895507813</v>
      </c>
      <c r="FP427" s="79">
        <v>47.820838928222656</v>
      </c>
      <c r="FQ427" s="79">
        <v>46.228763580322266</v>
      </c>
      <c r="FR427" s="79">
        <v>46.966720581054688</v>
      </c>
      <c r="FS427" s="79">
        <v>46.486362457275391</v>
      </c>
      <c r="FT427" s="79">
        <v>45.875171661376953</v>
      </c>
      <c r="FU427" s="79">
        <v>3.2599091529846191E-2</v>
      </c>
      <c r="FV427" s="79">
        <v>5.4210800677537918E-2</v>
      </c>
      <c r="FW427" s="79">
        <v>3.3342167735099792E-2</v>
      </c>
      <c r="FX427" s="79">
        <v>210</v>
      </c>
      <c r="FY427" s="79">
        <v>1</v>
      </c>
      <c r="FZ427" s="52"/>
      <c r="GA427" s="34"/>
    </row>
    <row r="428" spans="1:183" x14ac:dyDescent="0.25">
      <c r="A428" t="s">
        <v>186</v>
      </c>
      <c r="B428" t="s">
        <v>236</v>
      </c>
      <c r="C428" t="s">
        <v>194</v>
      </c>
      <c r="D428" t="s">
        <v>203</v>
      </c>
      <c r="E428" t="s">
        <v>204</v>
      </c>
      <c r="F428" t="s">
        <v>183</v>
      </c>
      <c r="G428" t="s">
        <v>1</v>
      </c>
      <c r="H428" s="79">
        <v>2179</v>
      </c>
      <c r="I428" s="79">
        <v>0.66928273439407349</v>
      </c>
      <c r="J428" s="79">
        <v>0.62643098831176758</v>
      </c>
      <c r="K428" s="79">
        <v>0.54597783088684082</v>
      </c>
      <c r="L428" s="79">
        <v>0.55176472663879395</v>
      </c>
      <c r="M428" s="79">
        <v>0.63483375310897827</v>
      </c>
      <c r="N428" s="79">
        <v>0.72754174470901489</v>
      </c>
      <c r="O428" s="79">
        <v>0.79397398233413696</v>
      </c>
      <c r="P428" s="79">
        <v>0.93426889181137085</v>
      </c>
      <c r="Q428" s="79">
        <v>0.73711949586868286</v>
      </c>
      <c r="R428" s="79">
        <v>0.70734024047851563</v>
      </c>
      <c r="S428" s="79">
        <v>0.68730193376541138</v>
      </c>
      <c r="T428" s="79">
        <v>0.70117068290710449</v>
      </c>
      <c r="U428" s="79">
        <v>0.66401076316833496</v>
      </c>
      <c r="V428" s="79">
        <v>0.64701420068740845</v>
      </c>
      <c r="W428" s="79">
        <v>0.57528358697891235</v>
      </c>
      <c r="X428" s="79">
        <v>0.72060686349868774</v>
      </c>
      <c r="Y428" s="79">
        <v>0.80783939361572266</v>
      </c>
      <c r="Z428" s="79">
        <v>0.87235850095748901</v>
      </c>
      <c r="AA428" s="79">
        <v>0.94193285703659058</v>
      </c>
      <c r="AB428" s="79">
        <v>1.0325789451599121</v>
      </c>
      <c r="AC428" s="79">
        <v>1.0422242879867554</v>
      </c>
      <c r="AD428" s="79">
        <v>0.96088510751724243</v>
      </c>
      <c r="AE428" s="79">
        <v>0.82497584819793701</v>
      </c>
      <c r="AF428" s="79">
        <v>0.75447005033493042</v>
      </c>
      <c r="AG428" s="79">
        <v>-0.116959348320961</v>
      </c>
      <c r="AH428" s="79">
        <v>-6.8210840225219727E-2</v>
      </c>
      <c r="AI428" s="79">
        <v>-0.11808329820632935</v>
      </c>
      <c r="AJ428" s="79">
        <v>-6.2422383576631546E-2</v>
      </c>
      <c r="AK428" s="79">
        <v>-2.8824096545577049E-2</v>
      </c>
      <c r="AL428" s="79">
        <v>-9.5709025859832764E-2</v>
      </c>
      <c r="AM428" s="79">
        <v>-0.2696814239025116</v>
      </c>
      <c r="AN428" s="79">
        <v>-7.240845263004303E-2</v>
      </c>
      <c r="AO428" s="79">
        <v>-0.10971459746360779</v>
      </c>
      <c r="AP428" s="79">
        <v>-7.3459386825561523E-2</v>
      </c>
      <c r="AQ428" s="79">
        <v>-8.2787498831748962E-2</v>
      </c>
      <c r="AR428" s="79">
        <v>-0.13724629580974579</v>
      </c>
      <c r="AS428" s="79">
        <v>-5.5586127564311028E-3</v>
      </c>
      <c r="AT428" s="79">
        <v>-0.10628409683704376</v>
      </c>
      <c r="AU428" s="79">
        <v>-0.16837966442108154</v>
      </c>
      <c r="AV428" s="79">
        <v>3.2080456614494324E-2</v>
      </c>
      <c r="AW428" s="79">
        <v>2.7253104373812675E-2</v>
      </c>
      <c r="AX428" s="79">
        <v>-8.3671249449253082E-2</v>
      </c>
      <c r="AY428" s="79">
        <v>-0.12432654201984406</v>
      </c>
      <c r="AZ428" s="79">
        <v>-0.31803476810455322</v>
      </c>
      <c r="BA428" s="79">
        <v>-0.24321693181991577</v>
      </c>
      <c r="BB428" s="79">
        <v>-6.8643853068351746E-2</v>
      </c>
      <c r="BC428" s="79">
        <v>-0.11849246174097061</v>
      </c>
      <c r="BD428" s="79">
        <v>-9.2873081564903259E-2</v>
      </c>
      <c r="BE428" s="79">
        <v>-2.4226890876889229E-2</v>
      </c>
      <c r="BF428" s="79">
        <v>1.3774238526821136E-2</v>
      </c>
      <c r="BG428" s="79">
        <v>-3.8657106459140778E-2</v>
      </c>
      <c r="BH428" s="79">
        <v>1.7879381775856018E-2</v>
      </c>
      <c r="BI428" s="79">
        <v>6.3516661524772644E-2</v>
      </c>
      <c r="BJ428" s="79">
        <v>1.2967649381607771E-3</v>
      </c>
      <c r="BK428" s="79">
        <v>-0.15652196109294891</v>
      </c>
      <c r="BL428" s="79">
        <v>4.6598374843597412E-2</v>
      </c>
      <c r="BM428" s="79">
        <v>-5.1657753065228462E-3</v>
      </c>
      <c r="BN428" s="79">
        <v>1.9715048372745514E-2</v>
      </c>
      <c r="BO428" s="79">
        <v>1.2054474093019962E-2</v>
      </c>
      <c r="BP428" s="79">
        <v>-3.1760022044181824E-2</v>
      </c>
      <c r="BQ428" s="79">
        <v>7.4248470366001129E-2</v>
      </c>
      <c r="BR428" s="79">
        <v>-1.4466464053839445E-3</v>
      </c>
      <c r="BS428" s="79">
        <v>-7.4414476752281189E-2</v>
      </c>
      <c r="BT428" s="79">
        <v>0.11343185603618622</v>
      </c>
      <c r="BU428" s="79">
        <v>0.11541492491960526</v>
      </c>
      <c r="BV428" s="79">
        <v>2.0247425884008408E-2</v>
      </c>
      <c r="BW428" s="79">
        <v>-1.194264180958271E-2</v>
      </c>
      <c r="BX428" s="79">
        <v>-0.18243584036827087</v>
      </c>
      <c r="BY428" s="79">
        <v>-0.12280780076980591</v>
      </c>
      <c r="BZ428" s="79">
        <v>4.524897038936615E-2</v>
      </c>
      <c r="CA428" s="79">
        <v>-2.7592875063419342E-2</v>
      </c>
      <c r="CB428" s="79">
        <v>-1.0724835097789764E-2</v>
      </c>
      <c r="CC428" s="79">
        <v>3.9999321103096008E-2</v>
      </c>
      <c r="CD428" s="79">
        <v>7.0556841790676117E-2</v>
      </c>
      <c r="CE428" s="79">
        <v>1.6353229060769081E-2</v>
      </c>
      <c r="CF428" s="79">
        <v>7.3496133089065552E-2</v>
      </c>
      <c r="CG428" s="79">
        <v>0.12747158110141754</v>
      </c>
      <c r="CH428" s="79">
        <v>6.8482682108879089E-2</v>
      </c>
      <c r="CI428" s="79">
        <v>-7.8148059546947479E-2</v>
      </c>
      <c r="CJ428" s="79">
        <v>0.12902213633060455</v>
      </c>
      <c r="CK428" s="79">
        <v>6.7244425415992737E-2</v>
      </c>
      <c r="CL428" s="79">
        <v>8.4247373044490814E-2</v>
      </c>
      <c r="CM428" s="79">
        <v>7.7741734683513641E-2</v>
      </c>
      <c r="CN428" s="79">
        <v>4.129946231842041E-2</v>
      </c>
      <c r="CO428" s="79">
        <v>0.12952260673046112</v>
      </c>
      <c r="CP428" s="79">
        <v>7.1163445711135864E-2</v>
      </c>
      <c r="CQ428" s="79">
        <v>-9.3344775959849358E-3</v>
      </c>
      <c r="CR428" s="79">
        <v>0.16977559030056</v>
      </c>
      <c r="CS428" s="79">
        <v>0.17647553980350494</v>
      </c>
      <c r="CT428" s="79">
        <v>9.2221185564994812E-2</v>
      </c>
      <c r="CU428" s="79">
        <v>6.589411199092865E-2</v>
      </c>
      <c r="CV428" s="79">
        <v>-8.8520459830760956E-2</v>
      </c>
      <c r="CW428" s="79">
        <v>-3.9412818849086761E-2</v>
      </c>
      <c r="CX428" s="79">
        <v>0.12413079291582108</v>
      </c>
      <c r="CY428" s="79">
        <v>3.5363897681236267E-2</v>
      </c>
      <c r="CZ428" s="79">
        <v>4.6170789748430252E-2</v>
      </c>
      <c r="DA428" s="79">
        <v>0.1042255312204361</v>
      </c>
      <c r="DB428" s="79">
        <v>0.12733945250511169</v>
      </c>
      <c r="DC428" s="79">
        <v>7.1363568305969238E-2</v>
      </c>
      <c r="DD428" s="79">
        <v>0.12911288440227509</v>
      </c>
      <c r="DE428" s="79">
        <v>0.19142650067806244</v>
      </c>
      <c r="DF428" s="79">
        <v>0.13566859066486359</v>
      </c>
      <c r="DG428" s="79">
        <v>2.258381136925891E-4</v>
      </c>
      <c r="DH428" s="79">
        <v>0.21144592761993408</v>
      </c>
      <c r="DI428" s="79">
        <v>0.13965460658073425</v>
      </c>
      <c r="DJ428" s="79">
        <v>0.14877970516681671</v>
      </c>
      <c r="DK428" s="79">
        <v>0.1434289962053299</v>
      </c>
      <c r="DL428" s="79">
        <v>0.11435894668102264</v>
      </c>
      <c r="DM428" s="79">
        <v>0.1847967654466629</v>
      </c>
      <c r="DN428" s="79">
        <v>0.14377355575561523</v>
      </c>
      <c r="DO428" s="79">
        <v>5.5745523422956467E-2</v>
      </c>
      <c r="DP428" s="79">
        <v>0.22611932456493378</v>
      </c>
      <c r="DQ428" s="79">
        <v>0.23753616213798523</v>
      </c>
      <c r="DR428" s="79">
        <v>0.16419495642185211</v>
      </c>
      <c r="DS428" s="79">
        <v>0.14373086392879486</v>
      </c>
      <c r="DT428" s="79">
        <v>5.3949416615068913E-3</v>
      </c>
      <c r="DU428" s="79">
        <v>4.3982166796922684E-2</v>
      </c>
      <c r="DV428" s="79">
        <v>0.203012615442276</v>
      </c>
      <c r="DW428" s="79">
        <v>9.8320670425891876E-2</v>
      </c>
      <c r="DX428" s="79">
        <v>0.10306641459465027</v>
      </c>
      <c r="DY428" s="79">
        <v>0.19695797562599182</v>
      </c>
      <c r="DZ428" s="79">
        <v>0.20932452380657196</v>
      </c>
      <c r="EA428" s="79">
        <v>0.15078975260257721</v>
      </c>
      <c r="EB428" s="79">
        <v>0.20941466093063354</v>
      </c>
      <c r="EC428" s="79">
        <v>0.2837672233581543</v>
      </c>
      <c r="ED428" s="79">
        <v>0.23267437517642975</v>
      </c>
      <c r="EE428" s="79">
        <v>0.11338529735803604</v>
      </c>
      <c r="EF428" s="79">
        <v>0.33045274019241333</v>
      </c>
      <c r="EG428" s="79">
        <v>0.24420343339443207</v>
      </c>
      <c r="EH428" s="79">
        <v>0.24195413291454315</v>
      </c>
      <c r="EI428" s="79">
        <v>0.23827098309993744</v>
      </c>
      <c r="EJ428" s="79">
        <v>0.2198452353477478</v>
      </c>
      <c r="EK428" s="79">
        <v>0.26460385322570801</v>
      </c>
      <c r="EL428" s="79">
        <v>0.24861100316047668</v>
      </c>
      <c r="EM428" s="79">
        <v>0.14971069991588593</v>
      </c>
      <c r="EN428" s="79">
        <v>0.30747073888778687</v>
      </c>
      <c r="EO428" s="79">
        <v>0.32569795846939087</v>
      </c>
      <c r="EP428" s="79">
        <v>0.26811361312866211</v>
      </c>
      <c r="EQ428" s="79">
        <v>0.25611478090286255</v>
      </c>
      <c r="ER428" s="79">
        <v>0.1409938633441925</v>
      </c>
      <c r="ES428" s="79">
        <v>0.16439127922058105</v>
      </c>
      <c r="ET428" s="79">
        <v>0.31690540909767151</v>
      </c>
      <c r="EU428" s="79">
        <v>0.18922024965286255</v>
      </c>
      <c r="EV428" s="79">
        <v>0.18521466851234436</v>
      </c>
      <c r="EW428" s="79">
        <v>51.064842224121094</v>
      </c>
      <c r="EX428" s="79">
        <v>51.108863830566406</v>
      </c>
      <c r="EY428" s="79">
        <v>50.701595306396484</v>
      </c>
      <c r="EZ428" s="79">
        <v>50.287864685058594</v>
      </c>
      <c r="FA428" s="79">
        <v>50.188587188720703</v>
      </c>
      <c r="FB428" s="79">
        <v>49.635524749755859</v>
      </c>
      <c r="FC428" s="79">
        <v>48.842319488525391</v>
      </c>
      <c r="FD428" s="79">
        <v>49.613693237304688</v>
      </c>
      <c r="FE428" s="79">
        <v>52.322956085205078</v>
      </c>
      <c r="FF428" s="79">
        <v>53.270530700683594</v>
      </c>
      <c r="FG428" s="79">
        <v>53.397293090820313</v>
      </c>
      <c r="FH428" s="79">
        <v>54.304012298583984</v>
      </c>
      <c r="FI428" s="79">
        <v>54.604930877685547</v>
      </c>
      <c r="FJ428" s="79">
        <v>54.968788146972656</v>
      </c>
      <c r="FK428" s="79">
        <v>54.483623504638672</v>
      </c>
      <c r="FL428" s="79">
        <v>54.159275054931641</v>
      </c>
      <c r="FM428" s="79">
        <v>53.058296203613281</v>
      </c>
      <c r="FN428" s="79">
        <v>50.835708618164063</v>
      </c>
      <c r="FO428" s="79">
        <v>50.371242523193359</v>
      </c>
      <c r="FP428" s="79">
        <v>49.220485687255859</v>
      </c>
      <c r="FQ428" s="79">
        <v>47.885978698730469</v>
      </c>
      <c r="FR428" s="79">
        <v>47.187679290771484</v>
      </c>
      <c r="FS428" s="79">
        <v>46.759742736816406</v>
      </c>
      <c r="FT428" s="79">
        <v>46.05828857421875</v>
      </c>
      <c r="FU428" s="79">
        <v>5.7578042149543762E-2</v>
      </c>
      <c r="FV428" s="79">
        <v>8.1355646252632141E-2</v>
      </c>
      <c r="FW428" s="79">
        <v>5.756932869553566E-2</v>
      </c>
      <c r="FX428" s="79">
        <v>133</v>
      </c>
      <c r="FY428" s="79">
        <v>1</v>
      </c>
      <c r="FZ428" s="52"/>
      <c r="GA428" s="34"/>
    </row>
    <row r="429" spans="1:183" x14ac:dyDescent="0.25">
      <c r="A429" t="s">
        <v>186</v>
      </c>
      <c r="B429" t="s">
        <v>236</v>
      </c>
      <c r="C429" t="s">
        <v>194</v>
      </c>
      <c r="D429" t="s">
        <v>203</v>
      </c>
      <c r="E429" t="s">
        <v>204</v>
      </c>
      <c r="F429" t="s">
        <v>184</v>
      </c>
      <c r="G429" t="s">
        <v>1</v>
      </c>
      <c r="H429" s="79">
        <v>1292</v>
      </c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  <c r="AH429" s="79"/>
      <c r="AI429" s="79"/>
      <c r="AJ429" s="79"/>
      <c r="AK429" s="79"/>
      <c r="AL429" s="79"/>
      <c r="AM429" s="79"/>
      <c r="AN429" s="79"/>
      <c r="AO429" s="79"/>
      <c r="AP429" s="79"/>
      <c r="AQ429" s="79"/>
      <c r="AR429" s="79"/>
      <c r="AS429" s="79"/>
      <c r="AT429" s="79"/>
      <c r="AU429" s="79"/>
      <c r="AV429" s="79"/>
      <c r="AW429" s="79"/>
      <c r="AX429" s="79"/>
      <c r="AY429" s="79"/>
      <c r="AZ429" s="79"/>
      <c r="BA429" s="79"/>
      <c r="BB429" s="79"/>
      <c r="BC429" s="79"/>
      <c r="BD429" s="79"/>
      <c r="BE429" s="79"/>
      <c r="BF429" s="79"/>
      <c r="BG429" s="79"/>
      <c r="BH429" s="79"/>
      <c r="BI429" s="79"/>
      <c r="BJ429" s="79"/>
      <c r="BK429" s="79"/>
      <c r="BL429" s="79"/>
      <c r="BM429" s="79"/>
      <c r="BN429" s="79"/>
      <c r="BO429" s="79"/>
      <c r="BP429" s="79"/>
      <c r="BQ429" s="79"/>
      <c r="BR429" s="79"/>
      <c r="BS429" s="79"/>
      <c r="BT429" s="79"/>
      <c r="BU429" s="79"/>
      <c r="BV429" s="79"/>
      <c r="BW429" s="79"/>
      <c r="BX429" s="79"/>
      <c r="BY429" s="79"/>
      <c r="BZ429" s="79"/>
      <c r="CA429" s="79"/>
      <c r="CB429" s="79"/>
      <c r="CC429" s="79"/>
      <c r="CD429" s="79"/>
      <c r="CE429" s="79"/>
      <c r="CF429" s="79"/>
      <c r="CG429" s="79"/>
      <c r="CH429" s="79"/>
      <c r="CI429" s="79"/>
      <c r="CJ429" s="79"/>
      <c r="CK429" s="79"/>
      <c r="CL429" s="79"/>
      <c r="CM429" s="79"/>
      <c r="CN429" s="79"/>
      <c r="CO429" s="79"/>
      <c r="CP429" s="79"/>
      <c r="CQ429" s="79"/>
      <c r="CR429" s="79"/>
      <c r="CS429" s="79"/>
      <c r="CT429" s="79"/>
      <c r="CU429" s="79"/>
      <c r="CV429" s="79"/>
      <c r="CW429" s="79"/>
      <c r="CX429" s="79"/>
      <c r="CY429" s="79"/>
      <c r="CZ429" s="79"/>
      <c r="DA429" s="79"/>
      <c r="DB429" s="79"/>
      <c r="DC429" s="79"/>
      <c r="DD429" s="79"/>
      <c r="DE429" s="79"/>
      <c r="DF429" s="79"/>
      <c r="DG429" s="79"/>
      <c r="DH429" s="79"/>
      <c r="DI429" s="79"/>
      <c r="DJ429" s="79"/>
      <c r="DK429" s="79"/>
      <c r="DL429" s="79"/>
      <c r="DM429" s="79"/>
      <c r="DN429" s="79"/>
      <c r="DO429" s="79"/>
      <c r="DP429" s="79"/>
      <c r="DQ429" s="79"/>
      <c r="DR429" s="79"/>
      <c r="DS429" s="79"/>
      <c r="DT429" s="79"/>
      <c r="DU429" s="79"/>
      <c r="DV429" s="79"/>
      <c r="DW429" s="79"/>
      <c r="DX429" s="79"/>
      <c r="DY429" s="79"/>
      <c r="DZ429" s="79"/>
      <c r="EA429" s="79"/>
      <c r="EB429" s="79"/>
      <c r="EC429" s="79"/>
      <c r="ED429" s="79"/>
      <c r="EE429" s="79"/>
      <c r="EF429" s="79"/>
      <c r="EG429" s="79"/>
      <c r="EH429" s="79"/>
      <c r="EI429" s="79"/>
      <c r="EJ429" s="79"/>
      <c r="EK429" s="79"/>
      <c r="EL429" s="79"/>
      <c r="EM429" s="79"/>
      <c r="EN429" s="79"/>
      <c r="EO429" s="79"/>
      <c r="EP429" s="79"/>
      <c r="EQ429" s="79"/>
      <c r="ER429" s="79"/>
      <c r="ES429" s="79"/>
      <c r="ET429" s="79"/>
      <c r="EU429" s="79"/>
      <c r="EV429" s="79"/>
      <c r="EW429" s="79"/>
      <c r="EX429" s="79"/>
      <c r="EY429" s="79"/>
      <c r="EZ429" s="79"/>
      <c r="FA429" s="79"/>
      <c r="FB429" s="79"/>
      <c r="FC429" s="79"/>
      <c r="FD429" s="79"/>
      <c r="FE429" s="79"/>
      <c r="FF429" s="79"/>
      <c r="FG429" s="79"/>
      <c r="FH429" s="79"/>
      <c r="FI429" s="79"/>
      <c r="FJ429" s="79"/>
      <c r="FK429" s="79"/>
      <c r="FL429" s="79"/>
      <c r="FM429" s="79"/>
      <c r="FN429" s="79"/>
      <c r="FO429" s="79"/>
      <c r="FP429" s="79"/>
      <c r="FQ429" s="79"/>
      <c r="FR429" s="79"/>
      <c r="FS429" s="79"/>
      <c r="FT429" s="79"/>
      <c r="FU429" s="79"/>
      <c r="FV429" s="79"/>
      <c r="FW429" s="79"/>
      <c r="FX429" s="79">
        <v>88</v>
      </c>
      <c r="FY429" s="79">
        <v>0</v>
      </c>
      <c r="FZ429" s="52"/>
      <c r="GA429" s="34"/>
    </row>
    <row r="430" spans="1:183" x14ac:dyDescent="0.25">
      <c r="A430" t="s">
        <v>186</v>
      </c>
      <c r="B430" t="s">
        <v>236</v>
      </c>
      <c r="C430" t="s">
        <v>194</v>
      </c>
      <c r="D430" t="s">
        <v>203</v>
      </c>
      <c r="E430" t="s">
        <v>204</v>
      </c>
      <c r="F430" t="s">
        <v>185</v>
      </c>
      <c r="G430" t="s">
        <v>1</v>
      </c>
      <c r="H430" s="79">
        <v>541</v>
      </c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  <c r="AH430" s="79"/>
      <c r="AI430" s="79"/>
      <c r="AJ430" s="79"/>
      <c r="AK430" s="79"/>
      <c r="AL430" s="79"/>
      <c r="AM430" s="79"/>
      <c r="AN430" s="79"/>
      <c r="AO430" s="79"/>
      <c r="AP430" s="79"/>
      <c r="AQ430" s="79"/>
      <c r="AR430" s="79"/>
      <c r="AS430" s="79"/>
      <c r="AT430" s="79"/>
      <c r="AU430" s="79"/>
      <c r="AV430" s="79"/>
      <c r="AW430" s="79"/>
      <c r="AX430" s="79"/>
      <c r="AY430" s="79"/>
      <c r="AZ430" s="79"/>
      <c r="BA430" s="79"/>
      <c r="BB430" s="79"/>
      <c r="BC430" s="79"/>
      <c r="BD430" s="79"/>
      <c r="BE430" s="79"/>
      <c r="BF430" s="79"/>
      <c r="BG430" s="79"/>
      <c r="BH430" s="79"/>
      <c r="BI430" s="79"/>
      <c r="BJ430" s="79"/>
      <c r="BK430" s="79"/>
      <c r="BL430" s="79"/>
      <c r="BM430" s="79"/>
      <c r="BN430" s="79"/>
      <c r="BO430" s="79"/>
      <c r="BP430" s="79"/>
      <c r="BQ430" s="79"/>
      <c r="BR430" s="79"/>
      <c r="BS430" s="79"/>
      <c r="BT430" s="79"/>
      <c r="BU430" s="79"/>
      <c r="BV430" s="79"/>
      <c r="BW430" s="79"/>
      <c r="BX430" s="79"/>
      <c r="BY430" s="79"/>
      <c r="BZ430" s="79"/>
      <c r="CA430" s="79"/>
      <c r="CB430" s="79"/>
      <c r="CC430" s="79"/>
      <c r="CD430" s="79"/>
      <c r="CE430" s="79"/>
      <c r="CF430" s="79"/>
      <c r="CG430" s="79"/>
      <c r="CH430" s="79"/>
      <c r="CI430" s="79"/>
      <c r="CJ430" s="79"/>
      <c r="CK430" s="79"/>
      <c r="CL430" s="79"/>
      <c r="CM430" s="79"/>
      <c r="CN430" s="79"/>
      <c r="CO430" s="79"/>
      <c r="CP430" s="79"/>
      <c r="CQ430" s="79"/>
      <c r="CR430" s="79"/>
      <c r="CS430" s="79"/>
      <c r="CT430" s="79"/>
      <c r="CU430" s="79"/>
      <c r="CV430" s="79"/>
      <c r="CW430" s="79"/>
      <c r="CX430" s="79"/>
      <c r="CY430" s="79"/>
      <c r="CZ430" s="79"/>
      <c r="DA430" s="79"/>
      <c r="DB430" s="79"/>
      <c r="DC430" s="79"/>
      <c r="DD430" s="79"/>
      <c r="DE430" s="79"/>
      <c r="DF430" s="79"/>
      <c r="DG430" s="79"/>
      <c r="DH430" s="79"/>
      <c r="DI430" s="79"/>
      <c r="DJ430" s="79"/>
      <c r="DK430" s="79"/>
      <c r="DL430" s="79"/>
      <c r="DM430" s="79"/>
      <c r="DN430" s="79"/>
      <c r="DO430" s="79"/>
      <c r="DP430" s="79"/>
      <c r="DQ430" s="79"/>
      <c r="DR430" s="79"/>
      <c r="DS430" s="79"/>
      <c r="DT430" s="79"/>
      <c r="DU430" s="79"/>
      <c r="DV430" s="79"/>
      <c r="DW430" s="79"/>
      <c r="DX430" s="79"/>
      <c r="DY430" s="79"/>
      <c r="DZ430" s="79"/>
      <c r="EA430" s="79"/>
      <c r="EB430" s="79"/>
      <c r="EC430" s="79"/>
      <c r="ED430" s="79"/>
      <c r="EE430" s="79"/>
      <c r="EF430" s="79"/>
      <c r="EG430" s="79"/>
      <c r="EH430" s="79"/>
      <c r="EI430" s="79"/>
      <c r="EJ430" s="79"/>
      <c r="EK430" s="79"/>
      <c r="EL430" s="79"/>
      <c r="EM430" s="79"/>
      <c r="EN430" s="79"/>
      <c r="EO430" s="79"/>
      <c r="EP430" s="79"/>
      <c r="EQ430" s="79"/>
      <c r="ER430" s="79"/>
      <c r="ES430" s="79"/>
      <c r="ET430" s="79"/>
      <c r="EU430" s="79"/>
      <c r="EV430" s="79"/>
      <c r="EW430" s="79"/>
      <c r="EX430" s="79"/>
      <c r="EY430" s="79"/>
      <c r="EZ430" s="79"/>
      <c r="FA430" s="79"/>
      <c r="FB430" s="79"/>
      <c r="FC430" s="79"/>
      <c r="FD430" s="79"/>
      <c r="FE430" s="79"/>
      <c r="FF430" s="79"/>
      <c r="FG430" s="79"/>
      <c r="FH430" s="79"/>
      <c r="FI430" s="79"/>
      <c r="FJ430" s="79"/>
      <c r="FK430" s="79"/>
      <c r="FL430" s="79"/>
      <c r="FM430" s="79"/>
      <c r="FN430" s="79"/>
      <c r="FO430" s="79"/>
      <c r="FP430" s="79"/>
      <c r="FQ430" s="79"/>
      <c r="FR430" s="79"/>
      <c r="FS430" s="79"/>
      <c r="FT430" s="79"/>
      <c r="FU430" s="79"/>
      <c r="FV430" s="79"/>
      <c r="FW430" s="79"/>
      <c r="FX430" s="79">
        <v>34</v>
      </c>
      <c r="FY430" s="79">
        <v>0</v>
      </c>
      <c r="FZ430" s="52"/>
      <c r="GA430" s="34"/>
    </row>
    <row r="431" spans="1:183" x14ac:dyDescent="0.25">
      <c r="A431" t="s">
        <v>186</v>
      </c>
      <c r="B431" t="s">
        <v>236</v>
      </c>
      <c r="C431" t="s">
        <v>194</v>
      </c>
      <c r="D431" t="s">
        <v>203</v>
      </c>
      <c r="E431" t="s">
        <v>205</v>
      </c>
      <c r="F431" t="s">
        <v>1</v>
      </c>
      <c r="G431" t="s">
        <v>198</v>
      </c>
      <c r="H431" s="79">
        <v>26358</v>
      </c>
      <c r="I431" s="79">
        <v>0.38111004233360291</v>
      </c>
      <c r="J431" s="79">
        <v>0.32849043607711792</v>
      </c>
      <c r="K431" s="79">
        <v>0.3029668927192688</v>
      </c>
      <c r="L431" s="79">
        <v>0.28136646747589111</v>
      </c>
      <c r="M431" s="79">
        <v>0.29155603051185608</v>
      </c>
      <c r="N431" s="79">
        <v>0.30691462755203247</v>
      </c>
      <c r="O431" s="79">
        <v>0.38214725255966187</v>
      </c>
      <c r="P431" s="79">
        <v>0.45646265149116516</v>
      </c>
      <c r="Q431" s="79">
        <v>0.41055318713188171</v>
      </c>
      <c r="R431" s="79">
        <v>0.41361498832702637</v>
      </c>
      <c r="S431" s="79">
        <v>0.39215379953384399</v>
      </c>
      <c r="T431" s="79">
        <v>0.40370047092437744</v>
      </c>
      <c r="U431" s="79">
        <v>0.40273973345756531</v>
      </c>
      <c r="V431" s="79">
        <v>0.40855926275253296</v>
      </c>
      <c r="W431" s="79">
        <v>0.43680980801582336</v>
      </c>
      <c r="X431" s="79">
        <v>0.4546266496181488</v>
      </c>
      <c r="Y431" s="79">
        <v>0.49567532539367676</v>
      </c>
      <c r="Z431" s="79">
        <v>0.55653947591781616</v>
      </c>
      <c r="AA431" s="79">
        <v>0.62819337844848633</v>
      </c>
      <c r="AB431" s="79">
        <v>0.68113481998443604</v>
      </c>
      <c r="AC431" s="79">
        <v>0.7553907036781311</v>
      </c>
      <c r="AD431" s="79">
        <v>0.73931831121444702</v>
      </c>
      <c r="AE431" s="79">
        <v>0.60101324319839478</v>
      </c>
      <c r="AF431" s="79">
        <v>0.4799632728099823</v>
      </c>
      <c r="AG431" s="79">
        <v>-7.6565243303775787E-2</v>
      </c>
      <c r="AH431" s="79">
        <v>-5.9381723403930664E-2</v>
      </c>
      <c r="AI431" s="79">
        <v>-4.3772235512733459E-2</v>
      </c>
      <c r="AJ431" s="79">
        <v>-4.6058863401412964E-2</v>
      </c>
      <c r="AK431" s="79">
        <v>-2.7067543938755989E-2</v>
      </c>
      <c r="AL431" s="79">
        <v>-3.355676680803299E-2</v>
      </c>
      <c r="AM431" s="79">
        <v>-2.8885940089821815E-2</v>
      </c>
      <c r="AN431" s="79">
        <v>-4.1188141331076622E-3</v>
      </c>
      <c r="AO431" s="79">
        <v>-2.0978471264243126E-2</v>
      </c>
      <c r="AP431" s="79">
        <v>-5.495845340192318E-3</v>
      </c>
      <c r="AQ431" s="79">
        <v>-3.2534316182136536E-2</v>
      </c>
      <c r="AR431" s="79">
        <v>-1.0628814809024334E-2</v>
      </c>
      <c r="AS431" s="79">
        <v>-2.0032316446304321E-2</v>
      </c>
      <c r="AT431" s="79">
        <v>-1.9633473828434944E-2</v>
      </c>
      <c r="AU431" s="79">
        <v>-3.4330533817410469E-3</v>
      </c>
      <c r="AV431" s="79">
        <v>7.8209192724898458E-4</v>
      </c>
      <c r="AW431" s="79">
        <v>1.1248940601944923E-2</v>
      </c>
      <c r="AX431" s="79">
        <v>2.4387653917074203E-2</v>
      </c>
      <c r="AY431" s="79">
        <v>2.166641503572464E-2</v>
      </c>
      <c r="AZ431" s="79">
        <v>2.8139298781752586E-2</v>
      </c>
      <c r="BA431" s="79">
        <v>-8.1173358485102654E-3</v>
      </c>
      <c r="BB431" s="79">
        <v>-1.6599858179688454E-2</v>
      </c>
      <c r="BC431" s="79">
        <v>-6.5740123391151428E-2</v>
      </c>
      <c r="BD431" s="79">
        <v>-7.3868483304977417E-2</v>
      </c>
      <c r="BE431" s="79">
        <v>-6.0456827282905579E-2</v>
      </c>
      <c r="BF431" s="79">
        <v>-4.6111956238746643E-2</v>
      </c>
      <c r="BG431" s="79">
        <v>-3.2003216445446014E-2</v>
      </c>
      <c r="BH431" s="79">
        <v>-3.4593153744935989E-2</v>
      </c>
      <c r="BI431" s="79">
        <v>-1.5802793204784393E-2</v>
      </c>
      <c r="BJ431" s="79">
        <v>-2.1677035838365555E-2</v>
      </c>
      <c r="BK431" s="79">
        <v>-1.6950057819485664E-2</v>
      </c>
      <c r="BL431" s="79">
        <v>9.5180142670869827E-3</v>
      </c>
      <c r="BM431" s="79">
        <v>-7.518427912145853E-3</v>
      </c>
      <c r="BN431" s="79">
        <v>9.4623230397701263E-3</v>
      </c>
      <c r="BO431" s="79">
        <v>-1.6322759911417961E-2</v>
      </c>
      <c r="BP431" s="79">
        <v>5.408173892647028E-3</v>
      </c>
      <c r="BQ431" s="79">
        <v>-5.256235133856535E-3</v>
      </c>
      <c r="BR431" s="79">
        <v>-3.4438453149050474E-3</v>
      </c>
      <c r="BS431" s="79">
        <v>1.5209408476948738E-2</v>
      </c>
      <c r="BT431" s="79">
        <v>1.9048498943448067E-2</v>
      </c>
      <c r="BU431" s="79">
        <v>3.1595103442668915E-2</v>
      </c>
      <c r="BV431" s="79">
        <v>4.556979238986969E-2</v>
      </c>
      <c r="BW431" s="79">
        <v>4.3864864856004715E-2</v>
      </c>
      <c r="BX431" s="79">
        <v>4.8142977058887482E-2</v>
      </c>
      <c r="BY431" s="79">
        <v>1.484302431344986E-2</v>
      </c>
      <c r="BZ431" s="79">
        <v>7.2628650814294815E-3</v>
      </c>
      <c r="CA431" s="79">
        <v>-4.4744867831468582E-2</v>
      </c>
      <c r="CB431" s="79">
        <v>-5.4841183125972748E-2</v>
      </c>
      <c r="CC431" s="79">
        <v>-4.9300182610750198E-2</v>
      </c>
      <c r="CD431" s="79">
        <v>-3.6921355873346329E-2</v>
      </c>
      <c r="CE431" s="79">
        <v>-2.3852031677961349E-2</v>
      </c>
      <c r="CF431" s="79">
        <v>-2.6652036234736443E-2</v>
      </c>
      <c r="CG431" s="79">
        <v>-8.0008571967482567E-3</v>
      </c>
      <c r="CH431" s="79">
        <v>-1.3449168764054775E-2</v>
      </c>
      <c r="CI431" s="79">
        <v>-8.6833033710718155E-3</v>
      </c>
      <c r="CJ431" s="79">
        <v>1.8962839618325233E-2</v>
      </c>
      <c r="CK431" s="79">
        <v>1.803956925868988E-3</v>
      </c>
      <c r="CL431" s="79">
        <v>1.982230506837368E-2</v>
      </c>
      <c r="CM431" s="79">
        <v>-5.0946841947734356E-3</v>
      </c>
      <c r="CN431" s="79">
        <v>1.6515342518687248E-2</v>
      </c>
      <c r="CO431" s="79">
        <v>4.9776341766119003E-3</v>
      </c>
      <c r="CP431" s="79">
        <v>7.7690421603620052E-3</v>
      </c>
      <c r="CQ431" s="79">
        <v>2.8121119365096092E-2</v>
      </c>
      <c r="CR431" s="79">
        <v>3.1699754297733307E-2</v>
      </c>
      <c r="CS431" s="79">
        <v>4.5686788856983185E-2</v>
      </c>
      <c r="CT431" s="79">
        <v>6.0240477323532104E-2</v>
      </c>
      <c r="CU431" s="79">
        <v>5.9239435940980911E-2</v>
      </c>
      <c r="CV431" s="79">
        <v>6.1997465789318085E-2</v>
      </c>
      <c r="CW431" s="79">
        <v>3.074529767036438E-2</v>
      </c>
      <c r="CX431" s="79">
        <v>2.3790113627910614E-2</v>
      </c>
      <c r="CY431" s="79">
        <v>-3.0203619971871376E-2</v>
      </c>
      <c r="CZ431" s="79">
        <v>-4.1662935167551041E-2</v>
      </c>
      <c r="DA431" s="79">
        <v>-3.8143537938594818E-2</v>
      </c>
      <c r="DB431" s="79">
        <v>-2.7730755507946014E-2</v>
      </c>
      <c r="DC431" s="79">
        <v>-1.5700846910476685E-2</v>
      </c>
      <c r="DD431" s="79">
        <v>-1.8710920587182045E-2</v>
      </c>
      <c r="DE431" s="79">
        <v>-1.9892337149940431E-4</v>
      </c>
      <c r="DF431" s="79">
        <v>-5.2213002927601337E-3</v>
      </c>
      <c r="DG431" s="79">
        <v>-4.1654836968518794E-4</v>
      </c>
      <c r="DH431" s="79">
        <v>2.8407664969563484E-2</v>
      </c>
      <c r="DI431" s="79">
        <v>1.1126341298222542E-2</v>
      </c>
      <c r="DJ431" s="79">
        <v>3.0182287096977234E-2</v>
      </c>
      <c r="DK431" s="79">
        <v>6.1333905905485153E-3</v>
      </c>
      <c r="DL431" s="79">
        <v>2.7622513473033905E-2</v>
      </c>
      <c r="DM431" s="79">
        <v>1.5211503952741623E-2</v>
      </c>
      <c r="DN431" s="79">
        <v>1.8981929868459702E-2</v>
      </c>
      <c r="DO431" s="79">
        <v>4.1032828390598297E-2</v>
      </c>
      <c r="DP431" s="79">
        <v>4.4351011514663696E-2</v>
      </c>
      <c r="DQ431" s="79">
        <v>5.9778477996587753E-2</v>
      </c>
      <c r="DR431" s="79">
        <v>7.4911162257194519E-2</v>
      </c>
      <c r="DS431" s="79">
        <v>7.4614010751247406E-2</v>
      </c>
      <c r="DT431" s="79">
        <v>7.5851954519748688E-2</v>
      </c>
      <c r="DU431" s="79">
        <v>4.6647574752569199E-2</v>
      </c>
      <c r="DV431" s="79">
        <v>4.0317360311746597E-2</v>
      </c>
      <c r="DW431" s="79">
        <v>-1.566237211227417E-2</v>
      </c>
      <c r="DX431" s="79">
        <v>-2.8484679758548737E-2</v>
      </c>
      <c r="DY431" s="79">
        <v>-2.2035121917724609E-2</v>
      </c>
      <c r="DZ431" s="79">
        <v>-1.446098554879427E-2</v>
      </c>
      <c r="EA431" s="79">
        <v>-3.9318324998021126E-3</v>
      </c>
      <c r="EB431" s="79">
        <v>-7.245207205414772E-3</v>
      </c>
      <c r="EC431" s="79">
        <v>1.106583047658205E-2</v>
      </c>
      <c r="ED431" s="79">
        <v>6.6584325395524502E-3</v>
      </c>
      <c r="EE431" s="79">
        <v>1.151933241635561E-2</v>
      </c>
      <c r="EF431" s="79">
        <v>4.2044486850500107E-2</v>
      </c>
      <c r="EG431" s="79">
        <v>2.4586385115981102E-2</v>
      </c>
      <c r="EH431" s="79">
        <v>4.5140460133552551E-2</v>
      </c>
      <c r="EI431" s="79">
        <v>2.2344948723912239E-2</v>
      </c>
      <c r="EJ431" s="79">
        <v>4.3659504503011703E-2</v>
      </c>
      <c r="EK431" s="79">
        <v>2.9987586662173271E-2</v>
      </c>
      <c r="EL431" s="79">
        <v>3.517155721783638E-2</v>
      </c>
      <c r="EM431" s="79">
        <v>5.9675294905900955E-2</v>
      </c>
      <c r="EN431" s="79">
        <v>6.2617413699626923E-2</v>
      </c>
      <c r="EO431" s="79">
        <v>8.0124638974666595E-2</v>
      </c>
      <c r="EP431" s="79">
        <v>9.6093297004699707E-2</v>
      </c>
      <c r="EQ431" s="79">
        <v>9.6812456846237183E-2</v>
      </c>
      <c r="ER431" s="79">
        <v>9.5855623483657837E-2</v>
      </c>
      <c r="ES431" s="79">
        <v>6.9607928395271301E-2</v>
      </c>
      <c r="ET431" s="79">
        <v>6.4180083572864532E-2</v>
      </c>
      <c r="EU431" s="79">
        <v>5.3328815847635269E-3</v>
      </c>
      <c r="EV431" s="79">
        <v>-9.4573777168989182E-3</v>
      </c>
      <c r="EW431" s="79">
        <v>66.0430908203125</v>
      </c>
      <c r="EX431" s="79">
        <v>64.123245239257813</v>
      </c>
      <c r="EY431" s="79">
        <v>63.252761840820313</v>
      </c>
      <c r="EZ431" s="79">
        <v>62.092582702636719</v>
      </c>
      <c r="FA431" s="79">
        <v>61.297206878662109</v>
      </c>
      <c r="FB431" s="79">
        <v>60.420639038085938</v>
      </c>
      <c r="FC431" s="79">
        <v>60.282016754150391</v>
      </c>
      <c r="FD431" s="79">
        <v>63.811439514160156</v>
      </c>
      <c r="FE431" s="79">
        <v>68.874618530273438</v>
      </c>
      <c r="FF431" s="79">
        <v>73.095024108886719</v>
      </c>
      <c r="FG431" s="79">
        <v>77.095626831054688</v>
      </c>
      <c r="FH431" s="79">
        <v>80.874893188476563</v>
      </c>
      <c r="FI431" s="79">
        <v>83.598899841308594</v>
      </c>
      <c r="FJ431" s="79">
        <v>84.773231506347656</v>
      </c>
      <c r="FK431" s="79">
        <v>84.986831665039063</v>
      </c>
      <c r="FL431" s="79">
        <v>84.218620300292969</v>
      </c>
      <c r="FM431" s="79">
        <v>83.006416320800781</v>
      </c>
      <c r="FN431" s="79">
        <v>80.166633605957031</v>
      </c>
      <c r="FO431" s="79">
        <v>77.329605102539063</v>
      </c>
      <c r="FP431" s="79">
        <v>72.305290222167969</v>
      </c>
      <c r="FQ431" s="79">
        <v>68.265548706054688</v>
      </c>
      <c r="FR431" s="79">
        <v>66.18939208984375</v>
      </c>
      <c r="FS431" s="79">
        <v>64.280532836914063</v>
      </c>
      <c r="FT431" s="79">
        <v>63.097606658935547</v>
      </c>
      <c r="FU431" s="79">
        <v>7.5616766698658466E-3</v>
      </c>
      <c r="FV431" s="79">
        <v>1.5263760462403297E-2</v>
      </c>
      <c r="FW431" s="79">
        <v>7.2589870542287827E-3</v>
      </c>
      <c r="FX431" s="79">
        <v>2930</v>
      </c>
      <c r="FY431" s="79">
        <v>1</v>
      </c>
      <c r="FZ431" s="52"/>
      <c r="GA431" s="34"/>
    </row>
    <row r="432" spans="1:183" x14ac:dyDescent="0.25">
      <c r="A432" t="s">
        <v>186</v>
      </c>
      <c r="B432" t="s">
        <v>236</v>
      </c>
      <c r="C432" t="s">
        <v>194</v>
      </c>
      <c r="D432" t="s">
        <v>203</v>
      </c>
      <c r="E432" t="s">
        <v>205</v>
      </c>
      <c r="F432" t="s">
        <v>1</v>
      </c>
      <c r="G432" t="s">
        <v>200</v>
      </c>
      <c r="H432" s="79">
        <v>3939</v>
      </c>
      <c r="I432" s="79">
        <v>0.49023738503456116</v>
      </c>
      <c r="J432" s="79">
        <v>0.42572280764579773</v>
      </c>
      <c r="K432" s="79">
        <v>0.39349320530891418</v>
      </c>
      <c r="L432" s="79">
        <v>0.38719210028648376</v>
      </c>
      <c r="M432" s="79">
        <v>0.38892686367034912</v>
      </c>
      <c r="N432" s="79">
        <v>0.41252198815345764</v>
      </c>
      <c r="O432" s="79">
        <v>0.47175896167755127</v>
      </c>
      <c r="P432" s="79">
        <v>0.56351834535598755</v>
      </c>
      <c r="Q432" s="79">
        <v>0.51485085487365723</v>
      </c>
      <c r="R432" s="79">
        <v>0.49368110299110413</v>
      </c>
      <c r="S432" s="79">
        <v>0.53233522176742554</v>
      </c>
      <c r="T432" s="79">
        <v>0.58068150281906128</v>
      </c>
      <c r="U432" s="79">
        <v>0.60901641845703125</v>
      </c>
      <c r="V432" s="79">
        <v>0.62274610996246338</v>
      </c>
      <c r="W432" s="79">
        <v>0.66010040044784546</v>
      </c>
      <c r="X432" s="79">
        <v>0.64779812097549438</v>
      </c>
      <c r="Y432" s="79">
        <v>0.72662174701690674</v>
      </c>
      <c r="Z432" s="79">
        <v>0.84857791662216187</v>
      </c>
      <c r="AA432" s="79">
        <v>0.88002473115921021</v>
      </c>
      <c r="AB432" s="79">
        <v>0.87824946641921997</v>
      </c>
      <c r="AC432" s="79">
        <v>0.93913900852203369</v>
      </c>
      <c r="AD432" s="79">
        <v>0.88191705942153931</v>
      </c>
      <c r="AE432" s="79">
        <v>0.73240143060684204</v>
      </c>
      <c r="AF432" s="79">
        <v>0.60146069526672363</v>
      </c>
      <c r="AG432" s="79">
        <v>-8.4044754505157471E-2</v>
      </c>
      <c r="AH432" s="79">
        <v>-4.9347750842571259E-2</v>
      </c>
      <c r="AI432" s="79">
        <v>-2.9601708054542542E-2</v>
      </c>
      <c r="AJ432" s="79">
        <v>-3.8924526888877153E-3</v>
      </c>
      <c r="AK432" s="79">
        <v>9.7414134070277214E-3</v>
      </c>
      <c r="AL432" s="79">
        <v>-1.9367268308997154E-2</v>
      </c>
      <c r="AM432" s="79">
        <v>-6.7126549780368805E-2</v>
      </c>
      <c r="AN432" s="79">
        <v>-3.6392431706190109E-2</v>
      </c>
      <c r="AO432" s="79">
        <v>-5.4953817278146744E-2</v>
      </c>
      <c r="AP432" s="79">
        <v>-6.9947406649589539E-2</v>
      </c>
      <c r="AQ432" s="79">
        <v>-9.2858150601387024E-3</v>
      </c>
      <c r="AR432" s="79">
        <v>1.5243247151374817E-2</v>
      </c>
      <c r="AS432" s="79">
        <v>3.7979971617460251E-2</v>
      </c>
      <c r="AT432" s="79">
        <v>5.0919763743877411E-2</v>
      </c>
      <c r="AU432" s="79">
        <v>3.9610512554645538E-2</v>
      </c>
      <c r="AV432" s="79">
        <v>2.0532494410872459E-2</v>
      </c>
      <c r="AW432" s="79">
        <v>1.8499856814742088E-2</v>
      </c>
      <c r="AX432" s="79">
        <v>5.655723437666893E-2</v>
      </c>
      <c r="AY432" s="79">
        <v>3.2579541206359863E-2</v>
      </c>
      <c r="AZ432" s="79">
        <v>3.2717049121856689E-2</v>
      </c>
      <c r="BA432" s="79">
        <v>-2.4073690176010132E-2</v>
      </c>
      <c r="BB432" s="79">
        <v>-4.8425063490867615E-2</v>
      </c>
      <c r="BC432" s="79">
        <v>-7.6387166976928711E-2</v>
      </c>
      <c r="BD432" s="79">
        <v>-3.4834309481084347E-3</v>
      </c>
      <c r="BE432" s="79">
        <v>-4.4660668820142746E-2</v>
      </c>
      <c r="BF432" s="79">
        <v>-1.6279377043247223E-2</v>
      </c>
      <c r="BG432" s="79">
        <v>-7.1320851566269994E-4</v>
      </c>
      <c r="BH432" s="79">
        <v>2.2758143022656441E-2</v>
      </c>
      <c r="BI432" s="79">
        <v>3.5891268402338028E-2</v>
      </c>
      <c r="BJ432" s="79">
        <v>9.3478541821241379E-3</v>
      </c>
      <c r="BK432" s="79">
        <v>-3.1713929027318954E-2</v>
      </c>
      <c r="BL432" s="79">
        <v>1.0459094773977995E-3</v>
      </c>
      <c r="BM432" s="79">
        <v>-1.5422369353473186E-2</v>
      </c>
      <c r="BN432" s="79">
        <v>-2.9465828090906143E-2</v>
      </c>
      <c r="BO432" s="79">
        <v>2.9074925929307938E-2</v>
      </c>
      <c r="BP432" s="79">
        <v>6.0581322759389877E-2</v>
      </c>
      <c r="BQ432" s="79">
        <v>8.0106809735298157E-2</v>
      </c>
      <c r="BR432" s="79">
        <v>9.0461649000644684E-2</v>
      </c>
      <c r="BS432" s="79">
        <v>8.3356194198131561E-2</v>
      </c>
      <c r="BT432" s="79">
        <v>6.3551969826221466E-2</v>
      </c>
      <c r="BU432" s="79">
        <v>6.8244986236095428E-2</v>
      </c>
      <c r="BV432" s="79">
        <v>0.10840992629528046</v>
      </c>
      <c r="BW432" s="79">
        <v>8.4429770708084106E-2</v>
      </c>
      <c r="BX432" s="79">
        <v>8.6574405431747437E-2</v>
      </c>
      <c r="BY432" s="79">
        <v>3.3048737794160843E-2</v>
      </c>
      <c r="BZ432" s="79">
        <v>4.8721055500209332E-3</v>
      </c>
      <c r="CA432" s="79">
        <v>-3.1841214746236801E-2</v>
      </c>
      <c r="CB432" s="79">
        <v>3.3432971686124802E-2</v>
      </c>
      <c r="CC432" s="79">
        <v>-1.7383377999067307E-2</v>
      </c>
      <c r="CD432" s="79">
        <v>6.6236779093742371E-3</v>
      </c>
      <c r="CE432" s="79">
        <v>1.9294876605272293E-2</v>
      </c>
      <c r="CF432" s="79">
        <v>4.1216261684894562E-2</v>
      </c>
      <c r="CG432" s="79">
        <v>5.4002575576305389E-2</v>
      </c>
      <c r="CH432" s="79">
        <v>2.9235858470201492E-2</v>
      </c>
      <c r="CI432" s="79">
        <v>-7.1872570551931858E-3</v>
      </c>
      <c r="CJ432" s="79">
        <v>2.6975590735673904E-2</v>
      </c>
      <c r="CK432" s="79">
        <v>1.195699255913496E-2</v>
      </c>
      <c r="CL432" s="79">
        <v>-1.4284091303125024E-3</v>
      </c>
      <c r="CM432" s="79">
        <v>5.5643461644649506E-2</v>
      </c>
      <c r="CN432" s="79">
        <v>9.1982334852218628E-2</v>
      </c>
      <c r="CO432" s="79">
        <v>0.10928373038768768</v>
      </c>
      <c r="CP432" s="79">
        <v>0.1178482323884964</v>
      </c>
      <c r="CQ432" s="79">
        <v>0.11365432292222977</v>
      </c>
      <c r="CR432" s="79">
        <v>9.3347117304801941E-2</v>
      </c>
      <c r="CS432" s="79">
        <v>0.10269829630851746</v>
      </c>
      <c r="CT432" s="79">
        <v>0.1443229615688324</v>
      </c>
      <c r="CU432" s="79">
        <v>0.12034106999635696</v>
      </c>
      <c r="CV432" s="79">
        <v>0.12387585639953613</v>
      </c>
      <c r="CW432" s="79">
        <v>7.2611555457115173E-2</v>
      </c>
      <c r="CX432" s="79">
        <v>4.1785560548305511E-2</v>
      </c>
      <c r="CY432" s="79">
        <v>-9.8882021848112345E-4</v>
      </c>
      <c r="CZ432" s="79">
        <v>5.900115892291069E-2</v>
      </c>
      <c r="DA432" s="79">
        <v>9.8939156159758568E-3</v>
      </c>
      <c r="DB432" s="79">
        <v>2.9526732861995697E-2</v>
      </c>
      <c r="DC432" s="79">
        <v>3.9302967488765717E-2</v>
      </c>
      <c r="DD432" s="79">
        <v>5.967438593506813E-2</v>
      </c>
      <c r="DE432" s="79">
        <v>7.2113886475563049E-2</v>
      </c>
      <c r="DF432" s="79">
        <v>4.9123864620923996E-2</v>
      </c>
      <c r="DG432" s="79">
        <v>1.7339413985610008E-2</v>
      </c>
      <c r="DH432" s="79">
        <v>5.2905268967151642E-2</v>
      </c>
      <c r="DI432" s="79">
        <v>3.9336349815130234E-2</v>
      </c>
      <c r="DJ432" s="79">
        <v>2.6609010994434357E-2</v>
      </c>
      <c r="DK432" s="79">
        <v>8.2212001085281372E-2</v>
      </c>
      <c r="DL432" s="79">
        <v>0.12338334321975708</v>
      </c>
      <c r="DM432" s="79">
        <v>0.1384606659412384</v>
      </c>
      <c r="DN432" s="79">
        <v>0.14523482322692871</v>
      </c>
      <c r="DO432" s="79">
        <v>0.14395244419574738</v>
      </c>
      <c r="DP432" s="79">
        <v>0.12314226478338242</v>
      </c>
      <c r="DQ432" s="79">
        <v>0.13715162873268127</v>
      </c>
      <c r="DR432" s="79">
        <v>0.18023598194122314</v>
      </c>
      <c r="DS432" s="79">
        <v>0.15625238418579102</v>
      </c>
      <c r="DT432" s="79">
        <v>0.16117730736732483</v>
      </c>
      <c r="DU432" s="79">
        <v>0.1121743768453598</v>
      </c>
      <c r="DV432" s="79">
        <v>7.8699015080928802E-2</v>
      </c>
      <c r="DW432" s="79">
        <v>2.9863573610782623E-2</v>
      </c>
      <c r="DX432" s="79">
        <v>8.4569342434406281E-2</v>
      </c>
      <c r="DY432" s="79">
        <v>4.9277991056442261E-2</v>
      </c>
      <c r="DZ432" s="79">
        <v>6.2595106661319733E-2</v>
      </c>
      <c r="EA432" s="79">
        <v>6.8191468715667725E-2</v>
      </c>
      <c r="EB432" s="79">
        <v>8.6324982345104218E-2</v>
      </c>
      <c r="EC432" s="79">
        <v>9.8263740539550781E-2</v>
      </c>
      <c r="ED432" s="79">
        <v>7.7838979661464691E-2</v>
      </c>
      <c r="EE432" s="79">
        <v>5.2752036601305008E-2</v>
      </c>
      <c r="EF432" s="79">
        <v>9.034360945224762E-2</v>
      </c>
      <c r="EG432" s="79">
        <v>7.8867800533771515E-2</v>
      </c>
      <c r="EH432" s="79">
        <v>6.7090585827827454E-2</v>
      </c>
      <c r="EI432" s="79">
        <v>0.12057273834943771</v>
      </c>
      <c r="EJ432" s="79">
        <v>0.16872142255306244</v>
      </c>
      <c r="EK432" s="79">
        <v>0.18058748543262482</v>
      </c>
      <c r="EL432" s="79">
        <v>0.18477669358253479</v>
      </c>
      <c r="EM432" s="79">
        <v>0.1876981258392334</v>
      </c>
      <c r="EN432" s="79">
        <v>0.16616174578666687</v>
      </c>
      <c r="EO432" s="79">
        <v>0.18689674139022827</v>
      </c>
      <c r="EP432" s="79">
        <v>0.23208867013454437</v>
      </c>
      <c r="EQ432" s="79">
        <v>0.20810259878635406</v>
      </c>
      <c r="ER432" s="79">
        <v>0.21503464877605438</v>
      </c>
      <c r="ES432" s="79">
        <v>0.16929680109024048</v>
      </c>
      <c r="ET432" s="79">
        <v>0.13199618458747864</v>
      </c>
      <c r="EU432" s="79">
        <v>7.4409529566764832E-2</v>
      </c>
      <c r="EV432" s="79">
        <v>0.12148573994636536</v>
      </c>
      <c r="EW432" s="79">
        <v>66.252090454101563</v>
      </c>
      <c r="EX432" s="79">
        <v>64.223556518554688</v>
      </c>
      <c r="EY432" s="79">
        <v>63.150520324707031</v>
      </c>
      <c r="EZ432" s="79">
        <v>62.262786865234375</v>
      </c>
      <c r="FA432" s="79">
        <v>61.415981292724609</v>
      </c>
      <c r="FB432" s="79">
        <v>60.647804260253906</v>
      </c>
      <c r="FC432" s="79">
        <v>60.285255432128906</v>
      </c>
      <c r="FD432" s="79">
        <v>64.079193115234375</v>
      </c>
      <c r="FE432" s="79">
        <v>69.522552490234375</v>
      </c>
      <c r="FF432" s="79">
        <v>73.95281982421875</v>
      </c>
      <c r="FG432" s="79">
        <v>77.431190490722656</v>
      </c>
      <c r="FH432" s="79">
        <v>81.433921813964844</v>
      </c>
      <c r="FI432" s="79">
        <v>83.885948181152344</v>
      </c>
      <c r="FJ432" s="79">
        <v>85.239509582519531</v>
      </c>
      <c r="FK432" s="79">
        <v>86.115089416503906</v>
      </c>
      <c r="FL432" s="79">
        <v>86.115287780761719</v>
      </c>
      <c r="FM432" s="79">
        <v>85.737251281738281</v>
      </c>
      <c r="FN432" s="79">
        <v>83.791831970214844</v>
      </c>
      <c r="FO432" s="79">
        <v>81.371253967285156</v>
      </c>
      <c r="FP432" s="79">
        <v>77.063880920410156</v>
      </c>
      <c r="FQ432" s="79">
        <v>72.751213073730469</v>
      </c>
      <c r="FR432" s="79">
        <v>69.965774536132813</v>
      </c>
      <c r="FS432" s="79">
        <v>67.737037658691406</v>
      </c>
      <c r="FT432" s="79">
        <v>65.827392578125</v>
      </c>
      <c r="FU432" s="79">
        <v>2.0055977627635002E-2</v>
      </c>
      <c r="FV432" s="79">
        <v>3.6488927900791168E-2</v>
      </c>
      <c r="FW432" s="79">
        <v>1.923849806189537E-2</v>
      </c>
      <c r="FX432" s="79">
        <v>746</v>
      </c>
      <c r="FY432" s="79">
        <v>1</v>
      </c>
      <c r="FZ432" s="52"/>
      <c r="GA432" s="34"/>
    </row>
    <row r="433" spans="1:183" x14ac:dyDescent="0.25">
      <c r="A433" t="s">
        <v>186</v>
      </c>
      <c r="B433" t="s">
        <v>236</v>
      </c>
      <c r="C433" t="s">
        <v>194</v>
      </c>
      <c r="D433" t="s">
        <v>203</v>
      </c>
      <c r="E433" t="s">
        <v>205</v>
      </c>
      <c r="F433" t="s">
        <v>1</v>
      </c>
      <c r="G433" t="s">
        <v>1</v>
      </c>
      <c r="H433" s="79">
        <v>30297</v>
      </c>
      <c r="I433" s="79">
        <v>0.39529803395271301</v>
      </c>
      <c r="J433" s="79">
        <v>0.34113186597824097</v>
      </c>
      <c r="K433" s="79">
        <v>0.31473648548126221</v>
      </c>
      <c r="L433" s="79">
        <v>0.29512512683868408</v>
      </c>
      <c r="M433" s="79">
        <v>0.30421549081802368</v>
      </c>
      <c r="N433" s="79">
        <v>0.32064497470855713</v>
      </c>
      <c r="O433" s="79">
        <v>0.39379796385765076</v>
      </c>
      <c r="P433" s="79">
        <v>0.47038128972053528</v>
      </c>
      <c r="Q433" s="79">
        <v>0.42411324381828308</v>
      </c>
      <c r="R433" s="79">
        <v>0.42402464151382446</v>
      </c>
      <c r="S433" s="79">
        <v>0.41037917137145996</v>
      </c>
      <c r="T433" s="79">
        <v>0.42671027779579163</v>
      </c>
      <c r="U433" s="79">
        <v>0.42955836653709412</v>
      </c>
      <c r="V433" s="79">
        <v>0.43640625476837158</v>
      </c>
      <c r="W433" s="79">
        <v>0.46584045886993408</v>
      </c>
      <c r="X433" s="79">
        <v>0.4797414243221283</v>
      </c>
      <c r="Y433" s="79">
        <v>0.52570134401321411</v>
      </c>
      <c r="Z433" s="79">
        <v>0.59450823068618774</v>
      </c>
      <c r="AA433" s="79">
        <v>0.6609346866607666</v>
      </c>
      <c r="AB433" s="79">
        <v>0.70676225423812866</v>
      </c>
      <c r="AC433" s="79">
        <v>0.77928030490875244</v>
      </c>
      <c r="AD433" s="79">
        <v>0.75785797834396362</v>
      </c>
      <c r="AE433" s="79">
        <v>0.61809539794921875</v>
      </c>
      <c r="AF433" s="79">
        <v>0.49575948715209961</v>
      </c>
      <c r="AG433" s="79">
        <v>-7.0404581725597382E-2</v>
      </c>
      <c r="AH433" s="79">
        <v>-5.2111212164163589E-2</v>
      </c>
      <c r="AI433" s="79">
        <v>-3.670189157128334E-2</v>
      </c>
      <c r="AJ433" s="79">
        <v>-3.5701554268598557E-2</v>
      </c>
      <c r="AK433" s="79">
        <v>-1.7497193068265915E-2</v>
      </c>
      <c r="AL433" s="79">
        <v>-2.6499230414628983E-2</v>
      </c>
      <c r="AM433" s="79">
        <v>-2.771497517824173E-2</v>
      </c>
      <c r="AN433" s="79">
        <v>-1.7005072440952063E-3</v>
      </c>
      <c r="AO433" s="79">
        <v>-1.8521483987569809E-2</v>
      </c>
      <c r="AP433" s="79">
        <v>-6.7002726718783379E-3</v>
      </c>
      <c r="AQ433" s="79">
        <v>-2.2518683224916458E-2</v>
      </c>
      <c r="AR433" s="79">
        <v>6.9085211725905538E-4</v>
      </c>
      <c r="AS433" s="79">
        <v>-5.1121409051120281E-3</v>
      </c>
      <c r="AT433" s="79">
        <v>-3.2974842470139265E-3</v>
      </c>
      <c r="AU433" s="79">
        <v>1.015082374215126E-2</v>
      </c>
      <c r="AV433" s="79">
        <v>1.1199416592717171E-2</v>
      </c>
      <c r="AW433" s="79">
        <v>2.1201290190219879E-2</v>
      </c>
      <c r="AX433" s="79">
        <v>3.7959147244691849E-2</v>
      </c>
      <c r="AY433" s="79">
        <v>3.2561201602220535E-2</v>
      </c>
      <c r="AZ433" s="79">
        <v>3.8291364908218384E-2</v>
      </c>
      <c r="BA433" s="79">
        <v>1.1728928802767769E-4</v>
      </c>
      <c r="BB433" s="79">
        <v>-1.0914692655205727E-2</v>
      </c>
      <c r="BC433" s="79">
        <v>-5.8838509023189545E-2</v>
      </c>
      <c r="BD433" s="79">
        <v>-5.7747688144445419E-2</v>
      </c>
      <c r="BE433" s="79">
        <v>-5.5484317243099213E-2</v>
      </c>
      <c r="BF433" s="79">
        <v>-3.979211300611496E-2</v>
      </c>
      <c r="BG433" s="79">
        <v>-2.5795862078666687E-2</v>
      </c>
      <c r="BH433" s="79">
        <v>-2.5141879916191101E-2</v>
      </c>
      <c r="BI433" s="79">
        <v>-7.1240332908928394E-3</v>
      </c>
      <c r="BJ433" s="79">
        <v>-1.5510397031903267E-2</v>
      </c>
      <c r="BK433" s="79">
        <v>-1.6355995088815689E-2</v>
      </c>
      <c r="BL433" s="79">
        <v>1.1123045347630978E-2</v>
      </c>
      <c r="BM433" s="79">
        <v>-5.733167752623558E-3</v>
      </c>
      <c r="BN433" s="79">
        <v>7.3371571488678455E-3</v>
      </c>
      <c r="BO433" s="79">
        <v>-7.5589846819639206E-3</v>
      </c>
      <c r="BP433" s="79">
        <v>1.5836911275982857E-2</v>
      </c>
      <c r="BQ433" s="79">
        <v>8.8610090315341949E-3</v>
      </c>
      <c r="BR433" s="79">
        <v>1.1696184985339642E-2</v>
      </c>
      <c r="BS433" s="79">
        <v>2.7337852865457535E-2</v>
      </c>
      <c r="BT433" s="79">
        <v>2.8046481311321259E-2</v>
      </c>
      <c r="BU433" s="79">
        <v>4.0046729147434235E-2</v>
      </c>
      <c r="BV433" s="79">
        <v>5.7581737637519836E-2</v>
      </c>
      <c r="BW433" s="79">
        <v>5.3016297519207001E-2</v>
      </c>
      <c r="BX433" s="79">
        <v>5.7050161063671112E-2</v>
      </c>
      <c r="BY433" s="79">
        <v>2.1428423002362251E-2</v>
      </c>
      <c r="BZ433" s="79">
        <v>1.0971465148031712E-2</v>
      </c>
      <c r="CA433" s="79">
        <v>-3.9676722139120102E-2</v>
      </c>
      <c r="CB433" s="79">
        <v>-4.0512405335903168E-2</v>
      </c>
      <c r="CC433" s="79">
        <v>-4.5150589197874069E-2</v>
      </c>
      <c r="CD433" s="79">
        <v>-3.1259939074516296E-2</v>
      </c>
      <c r="CE433" s="79">
        <v>-1.8242377787828445E-2</v>
      </c>
      <c r="CF433" s="79">
        <v>-1.7828281968832016E-2</v>
      </c>
      <c r="CG433" s="79">
        <v>6.0387243138393387E-5</v>
      </c>
      <c r="CH433" s="79">
        <v>-7.8995656222105026E-3</v>
      </c>
      <c r="CI433" s="79">
        <v>-8.4887975826859474E-3</v>
      </c>
      <c r="CJ433" s="79">
        <v>2.0004600286483765E-2</v>
      </c>
      <c r="CK433" s="79">
        <v>3.123982110992074E-3</v>
      </c>
      <c r="CL433" s="79">
        <v>1.7059439793229103E-2</v>
      </c>
      <c r="CM433" s="79">
        <v>2.802056260406971E-3</v>
      </c>
      <c r="CN433" s="79">
        <v>2.6327025145292282E-2</v>
      </c>
      <c r="CO433" s="79">
        <v>1.8538771197199821E-2</v>
      </c>
      <c r="CP433" s="79">
        <v>2.2080754861235619E-2</v>
      </c>
      <c r="CQ433" s="79">
        <v>3.9241533726453781E-2</v>
      </c>
      <c r="CR433" s="79">
        <v>3.971470519900322E-2</v>
      </c>
      <c r="CS433" s="79">
        <v>5.3099017590284348E-2</v>
      </c>
      <c r="CT433" s="79">
        <v>7.1172282099723816E-2</v>
      </c>
      <c r="CU433" s="79">
        <v>6.7183442413806915E-2</v>
      </c>
      <c r="CV433" s="79">
        <v>7.0042446255683899E-2</v>
      </c>
      <c r="CW433" s="79">
        <v>3.6188449710607529E-2</v>
      </c>
      <c r="CX433" s="79">
        <v>2.6129752397537231E-2</v>
      </c>
      <c r="CY433" s="79">
        <v>-2.6405321434140205E-2</v>
      </c>
      <c r="CZ433" s="79">
        <v>-2.857530489563942E-2</v>
      </c>
      <c r="DA433" s="79">
        <v>-3.4816857427358627E-2</v>
      </c>
      <c r="DB433" s="79">
        <v>-2.2727770730853081E-2</v>
      </c>
      <c r="DC433" s="79">
        <v>-1.0688893496990204E-2</v>
      </c>
      <c r="DD433" s="79">
        <v>-1.0514684952795506E-2</v>
      </c>
      <c r="DE433" s="79">
        <v>7.2448072023689747E-3</v>
      </c>
      <c r="DF433" s="79">
        <v>-2.887322916649282E-4</v>
      </c>
      <c r="DG433" s="79">
        <v>-6.2160153174772859E-4</v>
      </c>
      <c r="DH433" s="79">
        <v>2.8886154294013977E-2</v>
      </c>
      <c r="DI433" s="79">
        <v>1.1981132440268993E-2</v>
      </c>
      <c r="DJ433" s="79">
        <v>2.6781719177961349E-2</v>
      </c>
      <c r="DK433" s="79">
        <v>1.3163097202777863E-2</v>
      </c>
      <c r="DL433" s="79">
        <v>3.6817137151956558E-2</v>
      </c>
      <c r="DM433" s="79">
        <v>2.8216531500220299E-2</v>
      </c>
      <c r="DN433" s="79">
        <v>3.2465323805809021E-2</v>
      </c>
      <c r="DO433" s="79">
        <v>5.1145218312740326E-2</v>
      </c>
      <c r="DP433" s="79">
        <v>5.1382929086685181E-2</v>
      </c>
      <c r="DQ433" s="79">
        <v>6.615130603313446E-2</v>
      </c>
      <c r="DR433" s="79">
        <v>8.4762841463088989E-2</v>
      </c>
      <c r="DS433" s="79">
        <v>8.1350579857826233E-2</v>
      </c>
      <c r="DT433" s="79">
        <v>8.3034731447696686E-2</v>
      </c>
      <c r="DU433" s="79">
        <v>5.0948478281497955E-2</v>
      </c>
      <c r="DV433" s="79">
        <v>4.1288040578365326E-2</v>
      </c>
      <c r="DW433" s="79">
        <v>-1.3133924454450607E-2</v>
      </c>
      <c r="DX433" s="79">
        <v>-1.6638202592730522E-2</v>
      </c>
      <c r="DY433" s="79">
        <v>-1.9896587356925011E-2</v>
      </c>
      <c r="DZ433" s="79">
        <v>-1.0408671572804451E-2</v>
      </c>
      <c r="EA433" s="79">
        <v>2.1713739261031151E-4</v>
      </c>
      <c r="EB433" s="79">
        <v>4.499078931985423E-5</v>
      </c>
      <c r="EC433" s="79">
        <v>1.7617968842387199E-2</v>
      </c>
      <c r="ED433" s="79">
        <v>1.0700101032853127E-2</v>
      </c>
      <c r="EE433" s="79">
        <v>1.0737380012869835E-2</v>
      </c>
      <c r="EF433" s="79">
        <v>4.1709702461957932E-2</v>
      </c>
      <c r="EG433" s="79">
        <v>2.4769449606537819E-2</v>
      </c>
      <c r="EH433" s="79">
        <v>4.0819153189659119E-2</v>
      </c>
      <c r="EI433" s="79">
        <v>2.81227957457304E-2</v>
      </c>
      <c r="EJ433" s="79">
        <v>5.1963198930025101E-2</v>
      </c>
      <c r="EK433" s="79">
        <v>4.218968003988266E-2</v>
      </c>
      <c r="EL433" s="79">
        <v>4.7458995133638382E-2</v>
      </c>
      <c r="EM433" s="79">
        <v>6.83322474360466E-2</v>
      </c>
      <c r="EN433" s="79">
        <v>6.8229995667934418E-2</v>
      </c>
      <c r="EO433" s="79">
        <v>8.4996744990348816E-2</v>
      </c>
      <c r="EP433" s="79">
        <v>0.10438542813062668</v>
      </c>
      <c r="EQ433" s="79">
        <v>0.101805679500103</v>
      </c>
      <c r="ER433" s="79">
        <v>0.10179353505373001</v>
      </c>
      <c r="ES433" s="79">
        <v>7.2259612381458282E-2</v>
      </c>
      <c r="ET433" s="79">
        <v>6.317419558763504E-2</v>
      </c>
      <c r="EU433" s="79">
        <v>6.0278656892478466E-3</v>
      </c>
      <c r="EV433" s="79">
        <v>5.9707695618271828E-4</v>
      </c>
      <c r="EW433" s="79">
        <v>66.074409484863281</v>
      </c>
      <c r="EX433" s="79">
        <v>64.137924194335938</v>
      </c>
      <c r="EY433" s="79">
        <v>63.237823486328125</v>
      </c>
      <c r="EZ433" s="79">
        <v>62.117046356201172</v>
      </c>
      <c r="FA433" s="79">
        <v>61.314208984375</v>
      </c>
      <c r="FB433" s="79">
        <v>60.455093383789063</v>
      </c>
      <c r="FC433" s="79">
        <v>60.282520294189453</v>
      </c>
      <c r="FD433" s="79">
        <v>63.852909088134766</v>
      </c>
      <c r="FE433" s="79">
        <v>68.975250244140625</v>
      </c>
      <c r="FF433" s="79">
        <v>73.230705261230469</v>
      </c>
      <c r="FG433" s="79">
        <v>77.146652221679688</v>
      </c>
      <c r="FH433" s="79">
        <v>80.963607788085938</v>
      </c>
      <c r="FI433" s="79">
        <v>83.644279479980469</v>
      </c>
      <c r="FJ433" s="79">
        <v>84.84710693359375</v>
      </c>
      <c r="FK433" s="79">
        <v>85.174728393554688</v>
      </c>
      <c r="FL433" s="79">
        <v>84.529335021972656</v>
      </c>
      <c r="FM433" s="79">
        <v>83.475143432617188</v>
      </c>
      <c r="FN433" s="79">
        <v>80.800888061523438</v>
      </c>
      <c r="FO433" s="79">
        <v>78.001922607421875</v>
      </c>
      <c r="FP433" s="79">
        <v>73.038284301757813</v>
      </c>
      <c r="FQ433" s="79">
        <v>68.94561767578125</v>
      </c>
      <c r="FR433" s="79">
        <v>66.753105163574219</v>
      </c>
      <c r="FS433" s="79">
        <v>64.791900634765625</v>
      </c>
      <c r="FT433" s="79">
        <v>63.464778900146484</v>
      </c>
      <c r="FU433" s="79">
        <v>7.0764897391200066E-3</v>
      </c>
      <c r="FV433" s="79">
        <v>1.410123985260725E-2</v>
      </c>
      <c r="FW433" s="79">
        <v>6.792520172894001E-3</v>
      </c>
      <c r="FX433" s="79">
        <v>3676</v>
      </c>
      <c r="FY433" s="79">
        <v>1</v>
      </c>
      <c r="FZ433" s="52"/>
      <c r="GA433" s="34"/>
    </row>
    <row r="434" spans="1:183" x14ac:dyDescent="0.25">
      <c r="A434" t="s">
        <v>186</v>
      </c>
      <c r="B434" t="s">
        <v>236</v>
      </c>
      <c r="C434" t="s">
        <v>194</v>
      </c>
      <c r="D434" t="s">
        <v>203</v>
      </c>
      <c r="E434" t="s">
        <v>205</v>
      </c>
      <c r="F434" t="s">
        <v>178</v>
      </c>
      <c r="G434" t="s">
        <v>1</v>
      </c>
      <c r="H434" s="79">
        <v>21981</v>
      </c>
      <c r="I434" s="79">
        <v>0.35717791318893433</v>
      </c>
      <c r="J434" s="79">
        <v>0.30153477191925049</v>
      </c>
      <c r="K434" s="79">
        <v>0.27413344383239746</v>
      </c>
      <c r="L434" s="79">
        <v>0.25939276814460754</v>
      </c>
      <c r="M434" s="79">
        <v>0.26317140460014343</v>
      </c>
      <c r="N434" s="79">
        <v>0.28023773431777954</v>
      </c>
      <c r="O434" s="79">
        <v>0.33564960956573486</v>
      </c>
      <c r="P434" s="79">
        <v>0.4036557674407959</v>
      </c>
      <c r="Q434" s="79">
        <v>0.37307199835777283</v>
      </c>
      <c r="R434" s="79">
        <v>0.37313324213027954</v>
      </c>
      <c r="S434" s="79">
        <v>0.35583499073982239</v>
      </c>
      <c r="T434" s="79">
        <v>0.3555448055267334</v>
      </c>
      <c r="U434" s="79">
        <v>0.36900010704994202</v>
      </c>
      <c r="V434" s="79">
        <v>0.35917916893959045</v>
      </c>
      <c r="W434" s="79">
        <v>0.38706827163696289</v>
      </c>
      <c r="X434" s="79">
        <v>0.40306499600410461</v>
      </c>
      <c r="Y434" s="79">
        <v>0.43177029490470886</v>
      </c>
      <c r="Z434" s="79">
        <v>0.49000552296638489</v>
      </c>
      <c r="AA434" s="79">
        <v>0.56763100624084473</v>
      </c>
      <c r="AB434" s="79">
        <v>0.60888117551803589</v>
      </c>
      <c r="AC434" s="79">
        <v>0.67767935991287231</v>
      </c>
      <c r="AD434" s="79">
        <v>0.65667557716369629</v>
      </c>
      <c r="AE434" s="79">
        <v>0.55059856176376343</v>
      </c>
      <c r="AF434" s="79">
        <v>0.43519234657287598</v>
      </c>
      <c r="AG434" s="79">
        <v>-6.7979894578456879E-2</v>
      </c>
      <c r="AH434" s="79">
        <v>-5.7518146932125092E-2</v>
      </c>
      <c r="AI434" s="79">
        <v>-4.3154541403055191E-2</v>
      </c>
      <c r="AJ434" s="79">
        <v>-2.8236489742994308E-2</v>
      </c>
      <c r="AK434" s="79">
        <v>-1.6072144731879234E-2</v>
      </c>
      <c r="AL434" s="79">
        <v>-5.9196427464485168E-3</v>
      </c>
      <c r="AM434" s="79">
        <v>-8.6591467261314392E-3</v>
      </c>
      <c r="AN434" s="79">
        <v>-6.9420714862644672E-3</v>
      </c>
      <c r="AO434" s="79">
        <v>-1.2753614224493504E-2</v>
      </c>
      <c r="AP434" s="79">
        <v>9.5800645649433136E-3</v>
      </c>
      <c r="AQ434" s="79">
        <v>-1.0004712268710136E-2</v>
      </c>
      <c r="AR434" s="79">
        <v>-7.2784209623932838E-3</v>
      </c>
      <c r="AS434" s="79">
        <v>-6.6339410841464996E-3</v>
      </c>
      <c r="AT434" s="79">
        <v>-1.0760042816400528E-2</v>
      </c>
      <c r="AU434" s="79">
        <v>1.1491774581372738E-2</v>
      </c>
      <c r="AV434" s="79">
        <v>6.9534233771264553E-3</v>
      </c>
      <c r="AW434" s="79">
        <v>4.2985463514924049E-3</v>
      </c>
      <c r="AX434" s="79">
        <v>1.4461053535342216E-2</v>
      </c>
      <c r="AY434" s="79">
        <v>2.5935601443052292E-2</v>
      </c>
      <c r="AZ434" s="79">
        <v>1.8327761441469193E-2</v>
      </c>
      <c r="BA434" s="79">
        <v>7.7192927710711956E-3</v>
      </c>
      <c r="BB434" s="79">
        <v>-2.2436171770095825E-2</v>
      </c>
      <c r="BC434" s="79">
        <v>-5.1849976181983948E-2</v>
      </c>
      <c r="BD434" s="79">
        <v>-4.980236291885376E-2</v>
      </c>
      <c r="BE434" s="79">
        <v>-5.4224148392677307E-2</v>
      </c>
      <c r="BF434" s="79">
        <v>-4.6062957495450974E-2</v>
      </c>
      <c r="BG434" s="79">
        <v>-3.3629857003688812E-2</v>
      </c>
      <c r="BH434" s="79">
        <v>-2.0075591281056404E-2</v>
      </c>
      <c r="BI434" s="79">
        <v>-8.544381707906723E-3</v>
      </c>
      <c r="BJ434" s="79">
        <v>1.1269127717241645E-3</v>
      </c>
      <c r="BK434" s="79">
        <v>-3.0175404390320182E-4</v>
      </c>
      <c r="BL434" s="79">
        <v>3.8736467249691486E-3</v>
      </c>
      <c r="BM434" s="79">
        <v>-2.1463166922330856E-3</v>
      </c>
      <c r="BN434" s="79">
        <v>2.0394353196024895E-2</v>
      </c>
      <c r="BO434" s="79">
        <v>1.6593476757407188E-3</v>
      </c>
      <c r="BP434" s="79">
        <v>4.4624805450439453E-3</v>
      </c>
      <c r="BQ434" s="79">
        <v>5.7714390568435192E-3</v>
      </c>
      <c r="BR434" s="79">
        <v>1.2996323639526963E-3</v>
      </c>
      <c r="BS434" s="79">
        <v>2.510237880051136E-2</v>
      </c>
      <c r="BT434" s="79">
        <v>2.0729001611471176E-2</v>
      </c>
      <c r="BU434" s="79">
        <v>1.9666697829961777E-2</v>
      </c>
      <c r="BV434" s="79">
        <v>3.1133724376559258E-2</v>
      </c>
      <c r="BW434" s="79">
        <v>4.3244939297437668E-2</v>
      </c>
      <c r="BX434" s="79">
        <v>3.5651415586471558E-2</v>
      </c>
      <c r="BY434" s="79">
        <v>2.5732923299074173E-2</v>
      </c>
      <c r="BZ434" s="79">
        <v>-4.7002318315207958E-3</v>
      </c>
      <c r="CA434" s="79">
        <v>-3.6578655242919922E-2</v>
      </c>
      <c r="CB434" s="79">
        <v>-3.6798827350139618E-2</v>
      </c>
      <c r="CC434" s="79">
        <v>-4.4696956872940063E-2</v>
      </c>
      <c r="CD434" s="79">
        <v>-3.8129124790430069E-2</v>
      </c>
      <c r="CE434" s="79">
        <v>-2.7033094316720963E-2</v>
      </c>
      <c r="CF434" s="79">
        <v>-1.4423378743231297E-2</v>
      </c>
      <c r="CG434" s="79">
        <v>-3.3306754194200039E-3</v>
      </c>
      <c r="CH434" s="79">
        <v>6.007335614413023E-3</v>
      </c>
      <c r="CI434" s="79">
        <v>5.4865502752363682E-3</v>
      </c>
      <c r="CJ434" s="79">
        <v>1.1364580132067204E-2</v>
      </c>
      <c r="CK434" s="79">
        <v>5.2002640441060066E-3</v>
      </c>
      <c r="CL434" s="79">
        <v>2.7884295210242271E-2</v>
      </c>
      <c r="CM434" s="79">
        <v>9.7378399223089218E-3</v>
      </c>
      <c r="CN434" s="79">
        <v>1.259419322013855E-2</v>
      </c>
      <c r="CO434" s="79">
        <v>1.4363368041813374E-2</v>
      </c>
      <c r="CP434" s="79">
        <v>9.6521265804767609E-3</v>
      </c>
      <c r="CQ434" s="79">
        <v>3.4529037773609161E-2</v>
      </c>
      <c r="CR434" s="79">
        <v>3.026992455124855E-2</v>
      </c>
      <c r="CS434" s="79">
        <v>3.0310630798339844E-2</v>
      </c>
      <c r="CT434" s="79">
        <v>4.2681168764829636E-2</v>
      </c>
      <c r="CU434" s="79">
        <v>5.5233333259820938E-2</v>
      </c>
      <c r="CV434" s="79">
        <v>4.7649729996919632E-2</v>
      </c>
      <c r="CW434" s="79">
        <v>3.8209110498428345E-2</v>
      </c>
      <c r="CX434" s="79">
        <v>7.5836270116269588E-3</v>
      </c>
      <c r="CY434" s="79">
        <v>-2.6001781225204468E-2</v>
      </c>
      <c r="CZ434" s="79">
        <v>-2.7792623266577721E-2</v>
      </c>
      <c r="DA434" s="79">
        <v>-3.516976535320282E-2</v>
      </c>
      <c r="DB434" s="79">
        <v>-3.0195292085409164E-2</v>
      </c>
      <c r="DC434" s="79">
        <v>-2.0436327904462814E-2</v>
      </c>
      <c r="DD434" s="79">
        <v>-8.771166205406189E-3</v>
      </c>
      <c r="DE434" s="79">
        <v>1.8830311018973589E-3</v>
      </c>
      <c r="DF434" s="79">
        <v>1.0887758806347847E-2</v>
      </c>
      <c r="DG434" s="79">
        <v>1.1274854652583599E-2</v>
      </c>
      <c r="DH434" s="79">
        <v>1.8855514004826546E-2</v>
      </c>
      <c r="DI434" s="79">
        <v>1.2546845711767673E-2</v>
      </c>
      <c r="DJ434" s="79">
        <v>3.5374239087104797E-2</v>
      </c>
      <c r="DK434" s="79">
        <v>1.781633123755455E-2</v>
      </c>
      <c r="DL434" s="79">
        <v>2.0725907757878304E-2</v>
      </c>
      <c r="DM434" s="79">
        <v>2.2955296561121941E-2</v>
      </c>
      <c r="DN434" s="79">
        <v>1.800462044775486E-2</v>
      </c>
      <c r="DO434" s="79">
        <v>4.395570233464241E-2</v>
      </c>
      <c r="DP434" s="79">
        <v>3.9810847491025925E-2</v>
      </c>
      <c r="DQ434" s="79">
        <v>4.0954563766717911E-2</v>
      </c>
      <c r="DR434" s="79">
        <v>5.4228611290454865E-2</v>
      </c>
      <c r="DS434" s="79">
        <v>6.7221730947494507E-2</v>
      </c>
      <c r="DT434" s="79">
        <v>5.9648040682077408E-2</v>
      </c>
      <c r="DU434" s="79">
        <v>5.0685293972492218E-2</v>
      </c>
      <c r="DV434" s="79">
        <v>1.9867485389113426E-2</v>
      </c>
      <c r="DW434" s="79">
        <v>-1.5424906276166439E-2</v>
      </c>
      <c r="DX434" s="79">
        <v>-1.8786417320370674E-2</v>
      </c>
      <c r="DY434" s="79">
        <v>-2.1414013579487801E-2</v>
      </c>
      <c r="DZ434" s="79">
        <v>-1.8740098923444748E-2</v>
      </c>
      <c r="EA434" s="79">
        <v>-1.0911645367741585E-2</v>
      </c>
      <c r="EB434" s="79">
        <v>-6.10268150921911E-4</v>
      </c>
      <c r="EC434" s="79">
        <v>9.4107948243618011E-3</v>
      </c>
      <c r="ED434" s="79">
        <v>1.7934314906597137E-2</v>
      </c>
      <c r="EE434" s="79">
        <v>1.9632246345281601E-2</v>
      </c>
      <c r="EF434" s="79">
        <v>2.9671233147382736E-2</v>
      </c>
      <c r="EG434" s="79">
        <v>2.3154141381382942E-2</v>
      </c>
      <c r="EH434" s="79">
        <v>4.6188525855541229E-2</v>
      </c>
      <c r="EI434" s="79">
        <v>2.9480390250682831E-2</v>
      </c>
      <c r="EJ434" s="79">
        <v>3.2466806471347809E-2</v>
      </c>
      <c r="EK434" s="79">
        <v>3.5360679030418396E-2</v>
      </c>
      <c r="EL434" s="79">
        <v>3.006429597735405E-2</v>
      </c>
      <c r="EM434" s="79">
        <v>5.7566307485103607E-2</v>
      </c>
      <c r="EN434" s="79">
        <v>5.3586423397064209E-2</v>
      </c>
      <c r="EO434" s="79">
        <v>5.6322716176509857E-2</v>
      </c>
      <c r="EP434" s="79">
        <v>7.0901274681091309E-2</v>
      </c>
      <c r="EQ434" s="79">
        <v>8.4531061351299286E-2</v>
      </c>
      <c r="ER434" s="79">
        <v>7.6971694827079773E-2</v>
      </c>
      <c r="ES434" s="79">
        <v>6.8698927760124207E-2</v>
      </c>
      <c r="ET434" s="79">
        <v>3.7603426724672318E-2</v>
      </c>
      <c r="EU434" s="79">
        <v>-1.5358395467046648E-4</v>
      </c>
      <c r="EV434" s="79">
        <v>-5.7828854769468307E-3</v>
      </c>
      <c r="EW434" s="79">
        <v>66.376678466796875</v>
      </c>
      <c r="EX434" s="79">
        <v>64.281883239746094</v>
      </c>
      <c r="EY434" s="79">
        <v>63.493434906005859</v>
      </c>
      <c r="EZ434" s="79">
        <v>62.231582641601563</v>
      </c>
      <c r="FA434" s="79">
        <v>61.409770965576172</v>
      </c>
      <c r="FB434" s="79">
        <v>60.573554992675781</v>
      </c>
      <c r="FC434" s="79">
        <v>60.324489593505859</v>
      </c>
      <c r="FD434" s="79">
        <v>63.844417572021484</v>
      </c>
      <c r="FE434" s="79">
        <v>68.8846435546875</v>
      </c>
      <c r="FF434" s="79">
        <v>72.767807006835938</v>
      </c>
      <c r="FG434" s="79">
        <v>76.906951904296875</v>
      </c>
      <c r="FH434" s="79">
        <v>80.817726135253906</v>
      </c>
      <c r="FI434" s="79">
        <v>83.289970397949219</v>
      </c>
      <c r="FJ434" s="79">
        <v>84.269020080566406</v>
      </c>
      <c r="FK434" s="79">
        <v>83.955902099609375</v>
      </c>
      <c r="FL434" s="79">
        <v>82.62225341796875</v>
      </c>
      <c r="FM434" s="79">
        <v>81.477813720703125</v>
      </c>
      <c r="FN434" s="79">
        <v>78.486732482910156</v>
      </c>
      <c r="FO434" s="79">
        <v>75.390655517578125</v>
      </c>
      <c r="FP434" s="79">
        <v>70.728408813476563</v>
      </c>
      <c r="FQ434" s="79">
        <v>66.416671752929688</v>
      </c>
      <c r="FR434" s="79">
        <v>64.452377319335938</v>
      </c>
      <c r="FS434" s="79">
        <v>62.380996704101563</v>
      </c>
      <c r="FT434" s="79">
        <v>61.217700958251953</v>
      </c>
      <c r="FU434" s="79">
        <v>5.921549629420042E-3</v>
      </c>
      <c r="FV434" s="79">
        <v>1.2407807633280754E-2</v>
      </c>
      <c r="FW434" s="79">
        <v>5.6151966564357281E-3</v>
      </c>
      <c r="FX434" s="79">
        <v>2946</v>
      </c>
      <c r="FY434" s="79">
        <v>1</v>
      </c>
      <c r="FZ434" s="52"/>
      <c r="GA434" s="34"/>
    </row>
    <row r="435" spans="1:183" x14ac:dyDescent="0.25">
      <c r="A435" t="s">
        <v>186</v>
      </c>
      <c r="B435" t="s">
        <v>236</v>
      </c>
      <c r="C435" t="s">
        <v>194</v>
      </c>
      <c r="D435" t="s">
        <v>203</v>
      </c>
      <c r="E435" t="s">
        <v>205</v>
      </c>
      <c r="F435" t="s">
        <v>179</v>
      </c>
      <c r="G435" t="s">
        <v>1</v>
      </c>
      <c r="H435" s="79">
        <v>977</v>
      </c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  <c r="AH435" s="79"/>
      <c r="AI435" s="79"/>
      <c r="AJ435" s="79"/>
      <c r="AK435" s="79"/>
      <c r="AL435" s="79"/>
      <c r="AM435" s="79"/>
      <c r="AN435" s="79"/>
      <c r="AO435" s="79"/>
      <c r="AP435" s="79"/>
      <c r="AQ435" s="79"/>
      <c r="AR435" s="79"/>
      <c r="AS435" s="79"/>
      <c r="AT435" s="79"/>
      <c r="AU435" s="79"/>
      <c r="AV435" s="79"/>
      <c r="AW435" s="79"/>
      <c r="AX435" s="79"/>
      <c r="AY435" s="79"/>
      <c r="AZ435" s="79"/>
      <c r="BA435" s="79"/>
      <c r="BB435" s="79"/>
      <c r="BC435" s="79"/>
      <c r="BD435" s="79"/>
      <c r="BE435" s="79"/>
      <c r="BF435" s="79"/>
      <c r="BG435" s="79"/>
      <c r="BH435" s="79"/>
      <c r="BI435" s="79"/>
      <c r="BJ435" s="79"/>
      <c r="BK435" s="79"/>
      <c r="BL435" s="79"/>
      <c r="BM435" s="79"/>
      <c r="BN435" s="79"/>
      <c r="BO435" s="79"/>
      <c r="BP435" s="79"/>
      <c r="BQ435" s="79"/>
      <c r="BR435" s="79"/>
      <c r="BS435" s="79"/>
      <c r="BT435" s="79"/>
      <c r="BU435" s="79"/>
      <c r="BV435" s="79"/>
      <c r="BW435" s="79"/>
      <c r="BX435" s="79"/>
      <c r="BY435" s="79"/>
      <c r="BZ435" s="79"/>
      <c r="CA435" s="79"/>
      <c r="CB435" s="79"/>
      <c r="CC435" s="79"/>
      <c r="CD435" s="79"/>
      <c r="CE435" s="79"/>
      <c r="CF435" s="79"/>
      <c r="CG435" s="79"/>
      <c r="CH435" s="79"/>
      <c r="CI435" s="79"/>
      <c r="CJ435" s="79"/>
      <c r="CK435" s="79"/>
      <c r="CL435" s="79"/>
      <c r="CM435" s="79"/>
      <c r="CN435" s="79"/>
      <c r="CO435" s="79"/>
      <c r="CP435" s="79"/>
      <c r="CQ435" s="79"/>
      <c r="CR435" s="79"/>
      <c r="CS435" s="79"/>
      <c r="CT435" s="79"/>
      <c r="CU435" s="79"/>
      <c r="CV435" s="79"/>
      <c r="CW435" s="79"/>
      <c r="CX435" s="79"/>
      <c r="CY435" s="79"/>
      <c r="CZ435" s="79"/>
      <c r="DA435" s="79"/>
      <c r="DB435" s="79"/>
      <c r="DC435" s="79"/>
      <c r="DD435" s="79"/>
      <c r="DE435" s="79"/>
      <c r="DF435" s="79"/>
      <c r="DG435" s="79"/>
      <c r="DH435" s="79"/>
      <c r="DI435" s="79"/>
      <c r="DJ435" s="79"/>
      <c r="DK435" s="79"/>
      <c r="DL435" s="79"/>
      <c r="DM435" s="79"/>
      <c r="DN435" s="79"/>
      <c r="DO435" s="79"/>
      <c r="DP435" s="79"/>
      <c r="DQ435" s="79"/>
      <c r="DR435" s="79"/>
      <c r="DS435" s="79"/>
      <c r="DT435" s="79"/>
      <c r="DU435" s="79"/>
      <c r="DV435" s="79"/>
      <c r="DW435" s="79"/>
      <c r="DX435" s="79"/>
      <c r="DY435" s="79"/>
      <c r="DZ435" s="79"/>
      <c r="EA435" s="79"/>
      <c r="EB435" s="79"/>
      <c r="EC435" s="79"/>
      <c r="ED435" s="79"/>
      <c r="EE435" s="79"/>
      <c r="EF435" s="79"/>
      <c r="EG435" s="79"/>
      <c r="EH435" s="79"/>
      <c r="EI435" s="79"/>
      <c r="EJ435" s="79"/>
      <c r="EK435" s="79"/>
      <c r="EL435" s="79"/>
      <c r="EM435" s="79"/>
      <c r="EN435" s="79"/>
      <c r="EO435" s="79"/>
      <c r="EP435" s="79"/>
      <c r="EQ435" s="79"/>
      <c r="ER435" s="79"/>
      <c r="ES435" s="79"/>
      <c r="ET435" s="79"/>
      <c r="EU435" s="79"/>
      <c r="EV435" s="79"/>
      <c r="EW435" s="79"/>
      <c r="EX435" s="79"/>
      <c r="EY435" s="79"/>
      <c r="EZ435" s="79"/>
      <c r="FA435" s="79"/>
      <c r="FB435" s="79"/>
      <c r="FC435" s="79"/>
      <c r="FD435" s="79"/>
      <c r="FE435" s="79"/>
      <c r="FF435" s="79"/>
      <c r="FG435" s="79"/>
      <c r="FH435" s="79"/>
      <c r="FI435" s="79"/>
      <c r="FJ435" s="79"/>
      <c r="FK435" s="79"/>
      <c r="FL435" s="79"/>
      <c r="FM435" s="79"/>
      <c r="FN435" s="79"/>
      <c r="FO435" s="79"/>
      <c r="FP435" s="79"/>
      <c r="FQ435" s="79"/>
      <c r="FR435" s="79"/>
      <c r="FS435" s="79"/>
      <c r="FT435" s="79"/>
      <c r="FU435" s="79"/>
      <c r="FV435" s="79"/>
      <c r="FW435" s="79"/>
      <c r="FX435" s="79">
        <v>44</v>
      </c>
      <c r="FY435" s="79">
        <v>0</v>
      </c>
      <c r="FZ435" s="52"/>
      <c r="GA435" s="34"/>
    </row>
    <row r="436" spans="1:183" x14ac:dyDescent="0.25">
      <c r="A436" t="s">
        <v>186</v>
      </c>
      <c r="B436" t="s">
        <v>236</v>
      </c>
      <c r="C436" t="s">
        <v>194</v>
      </c>
      <c r="D436" t="s">
        <v>203</v>
      </c>
      <c r="E436" t="s">
        <v>205</v>
      </c>
      <c r="F436" t="s">
        <v>180</v>
      </c>
      <c r="G436" t="s">
        <v>1</v>
      </c>
      <c r="H436" s="79">
        <v>527</v>
      </c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  <c r="AH436" s="79"/>
      <c r="AI436" s="79"/>
      <c r="AJ436" s="79"/>
      <c r="AK436" s="79"/>
      <c r="AL436" s="79"/>
      <c r="AM436" s="79"/>
      <c r="AN436" s="79"/>
      <c r="AO436" s="79"/>
      <c r="AP436" s="79"/>
      <c r="AQ436" s="79"/>
      <c r="AR436" s="79"/>
      <c r="AS436" s="79"/>
      <c r="AT436" s="79"/>
      <c r="AU436" s="79"/>
      <c r="AV436" s="79"/>
      <c r="AW436" s="79"/>
      <c r="AX436" s="79"/>
      <c r="AY436" s="79"/>
      <c r="AZ436" s="79"/>
      <c r="BA436" s="79"/>
      <c r="BB436" s="79"/>
      <c r="BC436" s="79"/>
      <c r="BD436" s="79"/>
      <c r="BE436" s="79"/>
      <c r="BF436" s="79"/>
      <c r="BG436" s="79"/>
      <c r="BH436" s="79"/>
      <c r="BI436" s="79"/>
      <c r="BJ436" s="79"/>
      <c r="BK436" s="79"/>
      <c r="BL436" s="79"/>
      <c r="BM436" s="79"/>
      <c r="BN436" s="79"/>
      <c r="BO436" s="79"/>
      <c r="BP436" s="79"/>
      <c r="BQ436" s="79"/>
      <c r="BR436" s="79"/>
      <c r="BS436" s="79"/>
      <c r="BT436" s="79"/>
      <c r="BU436" s="79"/>
      <c r="BV436" s="79"/>
      <c r="BW436" s="79"/>
      <c r="BX436" s="79"/>
      <c r="BY436" s="79"/>
      <c r="BZ436" s="79"/>
      <c r="CA436" s="79"/>
      <c r="CB436" s="79"/>
      <c r="CC436" s="79"/>
      <c r="CD436" s="79"/>
      <c r="CE436" s="79"/>
      <c r="CF436" s="79"/>
      <c r="CG436" s="79"/>
      <c r="CH436" s="79"/>
      <c r="CI436" s="79"/>
      <c r="CJ436" s="79"/>
      <c r="CK436" s="79"/>
      <c r="CL436" s="79"/>
      <c r="CM436" s="79"/>
      <c r="CN436" s="79"/>
      <c r="CO436" s="79"/>
      <c r="CP436" s="79"/>
      <c r="CQ436" s="79"/>
      <c r="CR436" s="79"/>
      <c r="CS436" s="79"/>
      <c r="CT436" s="79"/>
      <c r="CU436" s="79"/>
      <c r="CV436" s="79"/>
      <c r="CW436" s="79"/>
      <c r="CX436" s="79"/>
      <c r="CY436" s="79"/>
      <c r="CZ436" s="79"/>
      <c r="DA436" s="79"/>
      <c r="DB436" s="79"/>
      <c r="DC436" s="79"/>
      <c r="DD436" s="79"/>
      <c r="DE436" s="79"/>
      <c r="DF436" s="79"/>
      <c r="DG436" s="79"/>
      <c r="DH436" s="79"/>
      <c r="DI436" s="79"/>
      <c r="DJ436" s="79"/>
      <c r="DK436" s="79"/>
      <c r="DL436" s="79"/>
      <c r="DM436" s="79"/>
      <c r="DN436" s="79"/>
      <c r="DO436" s="79"/>
      <c r="DP436" s="79"/>
      <c r="DQ436" s="79"/>
      <c r="DR436" s="79"/>
      <c r="DS436" s="79"/>
      <c r="DT436" s="79"/>
      <c r="DU436" s="79"/>
      <c r="DV436" s="79"/>
      <c r="DW436" s="79"/>
      <c r="DX436" s="79"/>
      <c r="DY436" s="79"/>
      <c r="DZ436" s="79"/>
      <c r="EA436" s="79"/>
      <c r="EB436" s="79"/>
      <c r="EC436" s="79"/>
      <c r="ED436" s="79"/>
      <c r="EE436" s="79"/>
      <c r="EF436" s="79"/>
      <c r="EG436" s="79"/>
      <c r="EH436" s="79"/>
      <c r="EI436" s="79"/>
      <c r="EJ436" s="79"/>
      <c r="EK436" s="79"/>
      <c r="EL436" s="79"/>
      <c r="EM436" s="79"/>
      <c r="EN436" s="79"/>
      <c r="EO436" s="79"/>
      <c r="EP436" s="79"/>
      <c r="EQ436" s="79"/>
      <c r="ER436" s="79"/>
      <c r="ES436" s="79"/>
      <c r="ET436" s="79"/>
      <c r="EU436" s="79"/>
      <c r="EV436" s="79"/>
      <c r="EW436" s="79"/>
      <c r="EX436" s="79"/>
      <c r="EY436" s="79"/>
      <c r="EZ436" s="79"/>
      <c r="FA436" s="79"/>
      <c r="FB436" s="79"/>
      <c r="FC436" s="79"/>
      <c r="FD436" s="79"/>
      <c r="FE436" s="79"/>
      <c r="FF436" s="79"/>
      <c r="FG436" s="79"/>
      <c r="FH436" s="79"/>
      <c r="FI436" s="79"/>
      <c r="FJ436" s="79"/>
      <c r="FK436" s="79"/>
      <c r="FL436" s="79"/>
      <c r="FM436" s="79"/>
      <c r="FN436" s="79"/>
      <c r="FO436" s="79"/>
      <c r="FP436" s="79"/>
      <c r="FQ436" s="79"/>
      <c r="FR436" s="79"/>
      <c r="FS436" s="79"/>
      <c r="FT436" s="79"/>
      <c r="FU436" s="79"/>
      <c r="FV436" s="79"/>
      <c r="FW436" s="79"/>
      <c r="FX436" s="79">
        <v>85</v>
      </c>
      <c r="FY436" s="79">
        <v>0</v>
      </c>
      <c r="FZ436" s="52"/>
      <c r="GA436" s="34"/>
    </row>
    <row r="437" spans="1:183" x14ac:dyDescent="0.25">
      <c r="A437" t="s">
        <v>186</v>
      </c>
      <c r="B437" t="s">
        <v>236</v>
      </c>
      <c r="C437" t="s">
        <v>194</v>
      </c>
      <c r="D437" t="s">
        <v>203</v>
      </c>
      <c r="E437" t="s">
        <v>205</v>
      </c>
      <c r="F437" t="s">
        <v>181</v>
      </c>
      <c r="G437" t="s">
        <v>1</v>
      </c>
      <c r="H437" s="79">
        <v>223</v>
      </c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  <c r="AH437" s="79"/>
      <c r="AI437" s="79"/>
      <c r="AJ437" s="79"/>
      <c r="AK437" s="79"/>
      <c r="AL437" s="79"/>
      <c r="AM437" s="79"/>
      <c r="AN437" s="79"/>
      <c r="AO437" s="79"/>
      <c r="AP437" s="79"/>
      <c r="AQ437" s="79"/>
      <c r="AR437" s="79"/>
      <c r="AS437" s="79"/>
      <c r="AT437" s="79"/>
      <c r="AU437" s="79"/>
      <c r="AV437" s="79"/>
      <c r="AW437" s="79"/>
      <c r="AX437" s="79"/>
      <c r="AY437" s="79"/>
      <c r="AZ437" s="79"/>
      <c r="BA437" s="79"/>
      <c r="BB437" s="79"/>
      <c r="BC437" s="79"/>
      <c r="BD437" s="79"/>
      <c r="BE437" s="79"/>
      <c r="BF437" s="79"/>
      <c r="BG437" s="79"/>
      <c r="BH437" s="79"/>
      <c r="BI437" s="79"/>
      <c r="BJ437" s="79"/>
      <c r="BK437" s="79"/>
      <c r="BL437" s="79"/>
      <c r="BM437" s="79"/>
      <c r="BN437" s="79"/>
      <c r="BO437" s="79"/>
      <c r="BP437" s="79"/>
      <c r="BQ437" s="79"/>
      <c r="BR437" s="79"/>
      <c r="BS437" s="79"/>
      <c r="BT437" s="79"/>
      <c r="BU437" s="79"/>
      <c r="BV437" s="79"/>
      <c r="BW437" s="79"/>
      <c r="BX437" s="79"/>
      <c r="BY437" s="79"/>
      <c r="BZ437" s="79"/>
      <c r="CA437" s="79"/>
      <c r="CB437" s="79"/>
      <c r="CC437" s="79"/>
      <c r="CD437" s="79"/>
      <c r="CE437" s="79"/>
      <c r="CF437" s="79"/>
      <c r="CG437" s="79"/>
      <c r="CH437" s="79"/>
      <c r="CI437" s="79"/>
      <c r="CJ437" s="79"/>
      <c r="CK437" s="79"/>
      <c r="CL437" s="79"/>
      <c r="CM437" s="79"/>
      <c r="CN437" s="79"/>
      <c r="CO437" s="79"/>
      <c r="CP437" s="79"/>
      <c r="CQ437" s="79"/>
      <c r="CR437" s="79"/>
      <c r="CS437" s="79"/>
      <c r="CT437" s="79"/>
      <c r="CU437" s="79"/>
      <c r="CV437" s="79"/>
      <c r="CW437" s="79"/>
      <c r="CX437" s="79"/>
      <c r="CY437" s="79"/>
      <c r="CZ437" s="79"/>
      <c r="DA437" s="79"/>
      <c r="DB437" s="79"/>
      <c r="DC437" s="79"/>
      <c r="DD437" s="79"/>
      <c r="DE437" s="79"/>
      <c r="DF437" s="79"/>
      <c r="DG437" s="79"/>
      <c r="DH437" s="79"/>
      <c r="DI437" s="79"/>
      <c r="DJ437" s="79"/>
      <c r="DK437" s="79"/>
      <c r="DL437" s="79"/>
      <c r="DM437" s="79"/>
      <c r="DN437" s="79"/>
      <c r="DO437" s="79"/>
      <c r="DP437" s="79"/>
      <c r="DQ437" s="79"/>
      <c r="DR437" s="79"/>
      <c r="DS437" s="79"/>
      <c r="DT437" s="79"/>
      <c r="DU437" s="79"/>
      <c r="DV437" s="79"/>
      <c r="DW437" s="79"/>
      <c r="DX437" s="79"/>
      <c r="DY437" s="79"/>
      <c r="DZ437" s="79"/>
      <c r="EA437" s="79"/>
      <c r="EB437" s="79"/>
      <c r="EC437" s="79"/>
      <c r="ED437" s="79"/>
      <c r="EE437" s="79"/>
      <c r="EF437" s="79"/>
      <c r="EG437" s="79"/>
      <c r="EH437" s="79"/>
      <c r="EI437" s="79"/>
      <c r="EJ437" s="79"/>
      <c r="EK437" s="79"/>
      <c r="EL437" s="79"/>
      <c r="EM437" s="79"/>
      <c r="EN437" s="79"/>
      <c r="EO437" s="79"/>
      <c r="EP437" s="79"/>
      <c r="EQ437" s="79"/>
      <c r="ER437" s="79"/>
      <c r="ES437" s="79"/>
      <c r="ET437" s="79"/>
      <c r="EU437" s="79"/>
      <c r="EV437" s="79"/>
      <c r="EW437" s="79"/>
      <c r="EX437" s="79"/>
      <c r="EY437" s="79"/>
      <c r="EZ437" s="79"/>
      <c r="FA437" s="79"/>
      <c r="FB437" s="79"/>
      <c r="FC437" s="79"/>
      <c r="FD437" s="79"/>
      <c r="FE437" s="79"/>
      <c r="FF437" s="79"/>
      <c r="FG437" s="79"/>
      <c r="FH437" s="79"/>
      <c r="FI437" s="79"/>
      <c r="FJ437" s="79"/>
      <c r="FK437" s="79"/>
      <c r="FL437" s="79"/>
      <c r="FM437" s="79"/>
      <c r="FN437" s="79"/>
      <c r="FO437" s="79"/>
      <c r="FP437" s="79"/>
      <c r="FQ437" s="79"/>
      <c r="FR437" s="79"/>
      <c r="FS437" s="79"/>
      <c r="FT437" s="79"/>
      <c r="FU437" s="79"/>
      <c r="FV437" s="79"/>
      <c r="FW437" s="79"/>
      <c r="FX437" s="79">
        <v>8</v>
      </c>
      <c r="FY437" s="79">
        <v>0</v>
      </c>
      <c r="FZ437" s="52"/>
      <c r="GA437" s="34"/>
    </row>
    <row r="438" spans="1:183" x14ac:dyDescent="0.25">
      <c r="A438" t="s">
        <v>186</v>
      </c>
      <c r="B438" t="s">
        <v>236</v>
      </c>
      <c r="C438" t="s">
        <v>194</v>
      </c>
      <c r="D438" t="s">
        <v>203</v>
      </c>
      <c r="E438" t="s">
        <v>205</v>
      </c>
      <c r="F438" t="s">
        <v>182</v>
      </c>
      <c r="G438" t="s">
        <v>1</v>
      </c>
      <c r="H438" s="79">
        <v>2520</v>
      </c>
      <c r="I438" s="79">
        <v>0.40194070339202881</v>
      </c>
      <c r="J438" s="79">
        <v>0.35216373205184937</v>
      </c>
      <c r="K438" s="79">
        <v>0.32740277051925659</v>
      </c>
      <c r="L438" s="79">
        <v>0.30066764354705811</v>
      </c>
      <c r="M438" s="79">
        <v>0.33270978927612305</v>
      </c>
      <c r="N438" s="79">
        <v>0.36396372318267822</v>
      </c>
      <c r="O438" s="79">
        <v>0.46240219473838806</v>
      </c>
      <c r="P438" s="79">
        <v>0.50794088840484619</v>
      </c>
      <c r="Q438" s="79">
        <v>0.4694402813911438</v>
      </c>
      <c r="R438" s="79">
        <v>0.43738266825675964</v>
      </c>
      <c r="S438" s="79">
        <v>0.47251296043395996</v>
      </c>
      <c r="T438" s="79">
        <v>0.51038384437561035</v>
      </c>
      <c r="U438" s="79">
        <v>0.50209677219390869</v>
      </c>
      <c r="V438" s="79">
        <v>0.55413734912872314</v>
      </c>
      <c r="W438" s="79">
        <v>0.54736220836639404</v>
      </c>
      <c r="X438" s="79">
        <v>0.622489333152771</v>
      </c>
      <c r="Y438" s="79">
        <v>0.70059680938720703</v>
      </c>
      <c r="Z438" s="79">
        <v>0.68857383728027344</v>
      </c>
      <c r="AA438" s="79">
        <v>0.73464173078536987</v>
      </c>
      <c r="AB438" s="79">
        <v>0.76561719179153442</v>
      </c>
      <c r="AC438" s="79">
        <v>0.80294448137283325</v>
      </c>
      <c r="AD438" s="79">
        <v>0.73927414417266846</v>
      </c>
      <c r="AE438" s="79">
        <v>0.62757688760757446</v>
      </c>
      <c r="AF438" s="79">
        <v>0.50021481513977051</v>
      </c>
      <c r="AG438" s="79">
        <v>-0.1791912317276001</v>
      </c>
      <c r="AH438" s="79">
        <v>-0.20804192125797272</v>
      </c>
      <c r="AI438" s="79">
        <v>-0.13772501051425934</v>
      </c>
      <c r="AJ438" s="79">
        <v>-0.14357291162014008</v>
      </c>
      <c r="AK438" s="79">
        <v>-0.10548999160528183</v>
      </c>
      <c r="AL438" s="79">
        <v>-0.11063813418149948</v>
      </c>
      <c r="AM438" s="79">
        <v>-4.0974587202072144E-2</v>
      </c>
      <c r="AN438" s="79">
        <v>-4.7864843159914017E-2</v>
      </c>
      <c r="AO438" s="79">
        <v>-0.10434770584106445</v>
      </c>
      <c r="AP438" s="79">
        <v>-8.6367808282375336E-2</v>
      </c>
      <c r="AQ438" s="79">
        <v>-2.979615330696106E-2</v>
      </c>
      <c r="AR438" s="79">
        <v>1.2876236811280251E-2</v>
      </c>
      <c r="AS438" s="79">
        <v>8.6188521236181259E-3</v>
      </c>
      <c r="AT438" s="79">
        <v>3.6484695971012115E-2</v>
      </c>
      <c r="AU438" s="79">
        <v>1.0287059471011162E-2</v>
      </c>
      <c r="AV438" s="79">
        <v>4.1778665035963058E-2</v>
      </c>
      <c r="AW438" s="79">
        <v>8.6162254214286804E-2</v>
      </c>
      <c r="AX438" s="79">
        <v>5.3326528519392014E-2</v>
      </c>
      <c r="AY438" s="79">
        <v>3.8089275360107422E-2</v>
      </c>
      <c r="AZ438" s="79">
        <v>7.7910676598548889E-2</v>
      </c>
      <c r="BA438" s="79">
        <v>-3.573182737454772E-3</v>
      </c>
      <c r="BB438" s="79">
        <v>-6.8330757319927216E-2</v>
      </c>
      <c r="BC438" s="79">
        <v>-3.0592767521739006E-2</v>
      </c>
      <c r="BD438" s="79">
        <v>-5.7911388576030731E-2</v>
      </c>
      <c r="BE438" s="79">
        <v>-0.11630857735872269</v>
      </c>
      <c r="BF438" s="79">
        <v>-0.14911793172359467</v>
      </c>
      <c r="BG438" s="79">
        <v>-8.8975824415683746E-2</v>
      </c>
      <c r="BH438" s="79">
        <v>-9.9228121340274811E-2</v>
      </c>
      <c r="BI438" s="79">
        <v>-5.9973489493131638E-2</v>
      </c>
      <c r="BJ438" s="79">
        <v>-6.807226687669754E-2</v>
      </c>
      <c r="BK438" s="79">
        <v>2.3083100095391273E-3</v>
      </c>
      <c r="BL438" s="79">
        <v>1.7188681522384286E-4</v>
      </c>
      <c r="BM438" s="79">
        <v>-5.0712559372186661E-2</v>
      </c>
      <c r="BN438" s="79">
        <v>-3.8627117872238159E-2</v>
      </c>
      <c r="BO438" s="79">
        <v>2.1862754598259926E-2</v>
      </c>
      <c r="BP438" s="79">
        <v>6.6489599645137787E-2</v>
      </c>
      <c r="BQ438" s="79">
        <v>5.5725235491991043E-2</v>
      </c>
      <c r="BR438" s="79">
        <v>9.3097895383834839E-2</v>
      </c>
      <c r="BS438" s="79">
        <v>6.2871314585208893E-2</v>
      </c>
      <c r="BT438" s="79">
        <v>0.10478351265192032</v>
      </c>
      <c r="BU438" s="79">
        <v>0.14676554501056671</v>
      </c>
      <c r="BV438" s="79">
        <v>0.11721601337194443</v>
      </c>
      <c r="BW438" s="79">
        <v>0.10129435360431671</v>
      </c>
      <c r="BX438" s="79">
        <v>0.13605794310569763</v>
      </c>
      <c r="BY438" s="79">
        <v>5.9074454009532928E-2</v>
      </c>
      <c r="BZ438" s="79">
        <v>-6.0778399929404259E-3</v>
      </c>
      <c r="CA438" s="79">
        <v>2.3772275075316429E-2</v>
      </c>
      <c r="CB438" s="79">
        <v>-1.2230421416461468E-2</v>
      </c>
      <c r="CC438" s="79">
        <v>-7.2756238281726837E-2</v>
      </c>
      <c r="CD438" s="79">
        <v>-0.10830735415220261</v>
      </c>
      <c r="CE438" s="79">
        <v>-5.521228164434433E-2</v>
      </c>
      <c r="CF438" s="79">
        <v>-6.8515069782733917E-2</v>
      </c>
      <c r="CG438" s="79">
        <v>-2.844889834523201E-2</v>
      </c>
      <c r="CH438" s="79">
        <v>-3.8591276854276657E-2</v>
      </c>
      <c r="CI438" s="79">
        <v>3.2285913825035095E-2</v>
      </c>
      <c r="CJ438" s="79">
        <v>3.3441983163356781E-2</v>
      </c>
      <c r="CK438" s="79">
        <v>-1.3565017841756344E-2</v>
      </c>
      <c r="CL438" s="79">
        <v>-5.5620558559894562E-3</v>
      </c>
      <c r="CM438" s="79">
        <v>5.7641550898551941E-2</v>
      </c>
      <c r="CN438" s="79">
        <v>0.10362205654382706</v>
      </c>
      <c r="CO438" s="79">
        <v>8.8350974023342133E-2</v>
      </c>
      <c r="CP438" s="79">
        <v>0.13230802118778229</v>
      </c>
      <c r="CQ438" s="79">
        <v>9.9291011691093445E-2</v>
      </c>
      <c r="CR438" s="79">
        <v>0.14842046797275543</v>
      </c>
      <c r="CS438" s="79">
        <v>0.18873918056488037</v>
      </c>
      <c r="CT438" s="79">
        <v>0.16146565973758698</v>
      </c>
      <c r="CU438" s="79">
        <v>0.14507000148296356</v>
      </c>
      <c r="CV438" s="79">
        <v>0.17633058130741119</v>
      </c>
      <c r="CW438" s="79">
        <v>0.10246401280164719</v>
      </c>
      <c r="CX438" s="79">
        <v>3.7038341164588928E-2</v>
      </c>
      <c r="CY438" s="79">
        <v>6.1425335705280304E-2</v>
      </c>
      <c r="CZ438" s="79">
        <v>1.9408077001571655E-2</v>
      </c>
      <c r="DA438" s="79">
        <v>-2.9203899204730988E-2</v>
      </c>
      <c r="DB438" s="79">
        <v>-6.7496784031391144E-2</v>
      </c>
      <c r="DC438" s="79">
        <v>-2.1448740735650063E-2</v>
      </c>
      <c r="DD438" s="79">
        <v>-3.780200332403183E-2</v>
      </c>
      <c r="DE438" s="79">
        <v>3.075695363804698E-3</v>
      </c>
      <c r="DF438" s="79">
        <v>-9.1102877631783485E-3</v>
      </c>
      <c r="DG438" s="79">
        <v>6.2263511121273041E-2</v>
      </c>
      <c r="DH438" s="79">
        <v>6.6712066531181335E-2</v>
      </c>
      <c r="DI438" s="79">
        <v>2.3582523688673973E-2</v>
      </c>
      <c r="DJ438" s="79">
        <v>2.7503002434968948E-2</v>
      </c>
      <c r="DK438" s="79">
        <v>9.3420349061489105E-2</v>
      </c>
      <c r="DL438" s="79">
        <v>0.14075450599193573</v>
      </c>
      <c r="DM438" s="79">
        <v>0.12097670882940292</v>
      </c>
      <c r="DN438" s="79">
        <v>0.17151816189289093</v>
      </c>
      <c r="DO438" s="79">
        <v>0.13571071624755859</v>
      </c>
      <c r="DP438" s="79">
        <v>0.19205744564533234</v>
      </c>
      <c r="DQ438" s="79">
        <v>0.23071283102035522</v>
      </c>
      <c r="DR438" s="79">
        <v>0.20571532845497131</v>
      </c>
      <c r="DS438" s="79">
        <v>0.18884566426277161</v>
      </c>
      <c r="DT438" s="79">
        <v>0.21660317480564117</v>
      </c>
      <c r="DU438" s="79">
        <v>0.14585356414318085</v>
      </c>
      <c r="DV438" s="79">
        <v>8.0154523253440857E-2</v>
      </c>
      <c r="DW438" s="79">
        <v>9.9078401923179626E-2</v>
      </c>
      <c r="DX438" s="79">
        <v>5.1046576350927353E-2</v>
      </c>
      <c r="DY438" s="79">
        <v>3.367876261472702E-2</v>
      </c>
      <c r="DZ438" s="79">
        <v>-8.5727879777550697E-3</v>
      </c>
      <c r="EA438" s="79">
        <v>2.7300445362925529E-2</v>
      </c>
      <c r="EB438" s="79">
        <v>6.5427771769464016E-3</v>
      </c>
      <c r="EC438" s="79">
        <v>4.8592202365398407E-2</v>
      </c>
      <c r="ED438" s="79">
        <v>3.3455576747655869E-2</v>
      </c>
      <c r="EE438" s="79">
        <v>0.10554639995098114</v>
      </c>
      <c r="EF438" s="79">
        <v>0.11474880576133728</v>
      </c>
      <c r="EG438" s="79">
        <v>7.7217668294906616E-2</v>
      </c>
      <c r="EH438" s="79">
        <v>7.5243696570396423E-2</v>
      </c>
      <c r="EI438" s="79">
        <v>0.14507925510406494</v>
      </c>
      <c r="EJ438" s="79">
        <v>0.19436788558959961</v>
      </c>
      <c r="EK438" s="79">
        <v>0.16808308660984039</v>
      </c>
      <c r="EL438" s="79">
        <v>0.22813136875629425</v>
      </c>
      <c r="EM438" s="79">
        <v>0.18829496204853058</v>
      </c>
      <c r="EN438" s="79">
        <v>0.2550622820854187</v>
      </c>
      <c r="EO438" s="79">
        <v>0.29131612181663513</v>
      </c>
      <c r="EP438" s="79">
        <v>0.26960483193397522</v>
      </c>
      <c r="EQ438" s="79">
        <v>0.2520507276058197</v>
      </c>
      <c r="ER438" s="79">
        <v>0.2747504711151123</v>
      </c>
      <c r="ES438" s="79">
        <v>0.20850120484828949</v>
      </c>
      <c r="ET438" s="79">
        <v>0.14240744709968567</v>
      </c>
      <c r="EU438" s="79">
        <v>0.15344344079494476</v>
      </c>
      <c r="EV438" s="79">
        <v>9.6727542579174042E-2</v>
      </c>
      <c r="EW438" s="79">
        <v>64.242019653320313</v>
      </c>
      <c r="EX438" s="79">
        <v>63.076175689697266</v>
      </c>
      <c r="EY438" s="79">
        <v>61.568294525146484</v>
      </c>
      <c r="EZ438" s="79">
        <v>60.129096984863281</v>
      </c>
      <c r="FA438" s="79">
        <v>59.244522094726563</v>
      </c>
      <c r="FB438" s="79">
        <v>58.727249145507813</v>
      </c>
      <c r="FC438" s="79">
        <v>57.631893157958984</v>
      </c>
      <c r="FD438" s="79">
        <v>61.956382751464844</v>
      </c>
      <c r="FE438" s="79">
        <v>68.74908447265625</v>
      </c>
      <c r="FF438" s="79">
        <v>74.197608947753906</v>
      </c>
      <c r="FG438" s="79">
        <v>78.373619079589844</v>
      </c>
      <c r="FH438" s="79">
        <v>81.69537353515625</v>
      </c>
      <c r="FI438" s="79">
        <v>85.668006896972656</v>
      </c>
      <c r="FJ438" s="79">
        <v>87.605751037597656</v>
      </c>
      <c r="FK438" s="79">
        <v>88.418670654296875</v>
      </c>
      <c r="FL438" s="79">
        <v>87.826240539550781</v>
      </c>
      <c r="FM438" s="79">
        <v>85.714439392089844</v>
      </c>
      <c r="FN438" s="79">
        <v>80.547142028808594</v>
      </c>
      <c r="FO438" s="79">
        <v>74.746429443359375</v>
      </c>
      <c r="FP438" s="79">
        <v>68.451431274414063</v>
      </c>
      <c r="FQ438" s="79">
        <v>63.674537658691406</v>
      </c>
      <c r="FR438" s="79">
        <v>61.096279144287109</v>
      </c>
      <c r="FS438" s="79">
        <v>59.043994903564453</v>
      </c>
      <c r="FT438" s="79">
        <v>57.995491027832031</v>
      </c>
      <c r="FU438" s="79">
        <v>2.567010372877121E-2</v>
      </c>
      <c r="FV438" s="79">
        <v>4.7795798629522324E-2</v>
      </c>
      <c r="FW438" s="79">
        <v>2.572781965136528E-2</v>
      </c>
      <c r="FX438" s="79">
        <v>270</v>
      </c>
      <c r="FY438" s="79">
        <v>1</v>
      </c>
      <c r="FZ438" s="52"/>
      <c r="GA438" s="34"/>
    </row>
    <row r="439" spans="1:183" x14ac:dyDescent="0.25">
      <c r="A439" t="s">
        <v>186</v>
      </c>
      <c r="B439" t="s">
        <v>236</v>
      </c>
      <c r="C439" t="s">
        <v>194</v>
      </c>
      <c r="D439" t="s">
        <v>203</v>
      </c>
      <c r="E439" t="s">
        <v>205</v>
      </c>
      <c r="F439" t="s">
        <v>183</v>
      </c>
      <c r="G439" t="s">
        <v>1</v>
      </c>
      <c r="H439" s="79">
        <v>2192</v>
      </c>
      <c r="I439" s="79">
        <v>0.54985761642456055</v>
      </c>
      <c r="J439" s="79">
        <v>0.5325431227684021</v>
      </c>
      <c r="K439" s="79">
        <v>0.46287801861763</v>
      </c>
      <c r="L439" s="79">
        <v>0.45119157433509827</v>
      </c>
      <c r="M439" s="79">
        <v>0.4853854775428772</v>
      </c>
      <c r="N439" s="79">
        <v>0.51143622398376465</v>
      </c>
      <c r="O439" s="79">
        <v>0.62209987640380859</v>
      </c>
      <c r="P439" s="79">
        <v>0.69305562973022461</v>
      </c>
      <c r="Q439" s="79">
        <v>0.51895773410797119</v>
      </c>
      <c r="R439" s="79">
        <v>0.51533275842666626</v>
      </c>
      <c r="S439" s="79">
        <v>0.52516770362854004</v>
      </c>
      <c r="T439" s="79">
        <v>0.5535043478012085</v>
      </c>
      <c r="U439" s="79">
        <v>0.55790692567825317</v>
      </c>
      <c r="V439" s="79">
        <v>0.594196617603302</v>
      </c>
      <c r="W439" s="79">
        <v>0.70900285243988037</v>
      </c>
      <c r="X439" s="79">
        <v>0.65649193525314331</v>
      </c>
      <c r="Y439" s="79">
        <v>0.71154904365539551</v>
      </c>
      <c r="Z439" s="79">
        <v>0.84148597717285156</v>
      </c>
      <c r="AA439" s="79">
        <v>0.83044135570526123</v>
      </c>
      <c r="AB439" s="79">
        <v>0.98670947551727295</v>
      </c>
      <c r="AC439" s="79">
        <v>1.0541163682937622</v>
      </c>
      <c r="AD439" s="79">
        <v>0.99646860361099243</v>
      </c>
      <c r="AE439" s="79">
        <v>0.76136356592178345</v>
      </c>
      <c r="AF439" s="79">
        <v>0.66458112001419067</v>
      </c>
      <c r="AG439" s="79">
        <v>-6.024743989109993E-2</v>
      </c>
      <c r="AH439" s="79">
        <v>1.7815163359045982E-2</v>
      </c>
      <c r="AI439" s="79">
        <v>4.7820745967328548E-3</v>
      </c>
      <c r="AJ439" s="79">
        <v>5.3970888257026672E-3</v>
      </c>
      <c r="AK439" s="79">
        <v>1.9642530009150505E-2</v>
      </c>
      <c r="AL439" s="79">
        <v>-5.7741601020097733E-2</v>
      </c>
      <c r="AM439" s="79">
        <v>-0.12183412164449692</v>
      </c>
      <c r="AN439" s="79">
        <v>-3.1689360737800598E-2</v>
      </c>
      <c r="AO439" s="79">
        <v>-0.1076647937297821</v>
      </c>
      <c r="AP439" s="79">
        <v>-0.34437674283981323</v>
      </c>
      <c r="AQ439" s="79">
        <v>-0.25979119539260864</v>
      </c>
      <c r="AR439" s="79">
        <v>-0.14481766521930695</v>
      </c>
      <c r="AS439" s="79">
        <v>-0.21162587404251099</v>
      </c>
      <c r="AT439" s="79">
        <v>-0.1914365291595459</v>
      </c>
      <c r="AU439" s="79">
        <v>-9.5687948167324066E-2</v>
      </c>
      <c r="AV439" s="79">
        <v>-0.16565629839897156</v>
      </c>
      <c r="AW439" s="79">
        <v>-0.15793228149414063</v>
      </c>
      <c r="AX439" s="79">
        <v>-6.8687818944454193E-2</v>
      </c>
      <c r="AY439" s="79">
        <v>-4.8082295805215836E-2</v>
      </c>
      <c r="AZ439" s="79">
        <v>-5.1913261413574219E-2</v>
      </c>
      <c r="BA439" s="79">
        <v>-0.15910273790359497</v>
      </c>
      <c r="BB439" s="79">
        <v>-0.11791852861642838</v>
      </c>
      <c r="BC439" s="79">
        <v>-0.2016385942697525</v>
      </c>
      <c r="BD439" s="79">
        <v>-0.14001967012882233</v>
      </c>
      <c r="BE439" s="79">
        <v>8.6268438026309013E-3</v>
      </c>
      <c r="BF439" s="79">
        <v>7.8031592071056366E-2</v>
      </c>
      <c r="BG439" s="79">
        <v>5.9416878968477249E-2</v>
      </c>
      <c r="BH439" s="79">
        <v>5.8438908308744431E-2</v>
      </c>
      <c r="BI439" s="79">
        <v>7.5169719755649567E-2</v>
      </c>
      <c r="BJ439" s="79">
        <v>5.3391964174807072E-3</v>
      </c>
      <c r="BK439" s="79">
        <v>-6.1102438718080521E-2</v>
      </c>
      <c r="BL439" s="79">
        <v>4.7901876270771027E-2</v>
      </c>
      <c r="BM439" s="79">
        <v>-3.8371492177248001E-2</v>
      </c>
      <c r="BN439" s="79">
        <v>-0.24818189442157745</v>
      </c>
      <c r="BO439" s="79">
        <v>-0.16925020515918732</v>
      </c>
      <c r="BP439" s="79">
        <v>-7.2474956512451172E-2</v>
      </c>
      <c r="BQ439" s="79">
        <v>-0.13099759817123413</v>
      </c>
      <c r="BR439" s="79">
        <v>-9.7010254859924316E-2</v>
      </c>
      <c r="BS439" s="79">
        <v>-4.7256192192435265E-3</v>
      </c>
      <c r="BT439" s="79">
        <v>-6.8351253867149353E-2</v>
      </c>
      <c r="BU439" s="79">
        <v>-6.5047658979892731E-2</v>
      </c>
      <c r="BV439" s="79">
        <v>2.2700751200318336E-2</v>
      </c>
      <c r="BW439" s="79">
        <v>4.4370215386152267E-2</v>
      </c>
      <c r="BX439" s="79">
        <v>5.9114109724760056E-2</v>
      </c>
      <c r="BY439" s="79">
        <v>-2.5767292827367783E-2</v>
      </c>
      <c r="BZ439" s="79">
        <v>2.752610482275486E-3</v>
      </c>
      <c r="CA439" s="79">
        <v>-0.10077738016843796</v>
      </c>
      <c r="CB439" s="79">
        <v>-4.5206557959318161E-2</v>
      </c>
      <c r="CC439" s="79">
        <v>5.6328959763050079E-2</v>
      </c>
      <c r="CD439" s="79">
        <v>0.11973729729652405</v>
      </c>
      <c r="CE439" s="79">
        <v>9.7256772220134735E-2</v>
      </c>
      <c r="CF439" s="79">
        <v>9.5175512135028839E-2</v>
      </c>
      <c r="CG439" s="79">
        <v>0.11362769454717636</v>
      </c>
      <c r="CH439" s="79">
        <v>4.902876541018486E-2</v>
      </c>
      <c r="CI439" s="79">
        <v>-1.9039859995245934E-2</v>
      </c>
      <c r="CJ439" s="79">
        <v>0.10302651673555374</v>
      </c>
      <c r="CK439" s="79">
        <v>9.6208499744534492E-3</v>
      </c>
      <c r="CL439" s="79">
        <v>-0.18155761063098907</v>
      </c>
      <c r="CM439" s="79">
        <v>-0.10654179751873016</v>
      </c>
      <c r="CN439" s="79">
        <v>-2.2370606660842896E-2</v>
      </c>
      <c r="CO439" s="79">
        <v>-7.5154677033424377E-2</v>
      </c>
      <c r="CP439" s="79">
        <v>-3.1610921025276184E-2</v>
      </c>
      <c r="CQ439" s="79">
        <v>5.8274608105421066E-2</v>
      </c>
      <c r="CR439" s="79">
        <v>-9.5807545585557818E-4</v>
      </c>
      <c r="CS439" s="79">
        <v>-7.1605626726523042E-4</v>
      </c>
      <c r="CT439" s="79">
        <v>8.5996203124523163E-2</v>
      </c>
      <c r="CU439" s="79">
        <v>0.10840254276990891</v>
      </c>
      <c r="CV439" s="79">
        <v>0.13601131737232208</v>
      </c>
      <c r="CW439" s="79">
        <v>6.6580429673194885E-2</v>
      </c>
      <c r="CX439" s="79">
        <v>8.6329080164432526E-2</v>
      </c>
      <c r="CY439" s="79">
        <v>-3.0921211466193199E-2</v>
      </c>
      <c r="CZ439" s="79">
        <v>2.0460706204175949E-2</v>
      </c>
      <c r="DA439" s="79">
        <v>0.10403107851743698</v>
      </c>
      <c r="DB439" s="79">
        <v>0.16144300997257233</v>
      </c>
      <c r="DC439" s="79">
        <v>0.13509668409824371</v>
      </c>
      <c r="DD439" s="79">
        <v>0.13191211223602295</v>
      </c>
      <c r="DE439" s="79">
        <v>0.15208566188812256</v>
      </c>
      <c r="DF439" s="79">
        <v>9.2718325555324554E-2</v>
      </c>
      <c r="DG439" s="79">
        <v>2.3022718727588654E-2</v>
      </c>
      <c r="DH439" s="79">
        <v>0.15815116465091705</v>
      </c>
      <c r="DI439" s="79">
        <v>5.7613186538219452E-2</v>
      </c>
      <c r="DJ439" s="79">
        <v>-0.11493334919214249</v>
      </c>
      <c r="DK439" s="79">
        <v>-4.3833374977111816E-2</v>
      </c>
      <c r="DL439" s="79">
        <v>2.7733739465475082E-2</v>
      </c>
      <c r="DM439" s="79">
        <v>-1.9311772659420967E-2</v>
      </c>
      <c r="DN439" s="79">
        <v>3.3788420259952545E-2</v>
      </c>
      <c r="DO439" s="79">
        <v>0.12127483636140823</v>
      </c>
      <c r="DP439" s="79">
        <v>6.6435106098651886E-2</v>
      </c>
      <c r="DQ439" s="79">
        <v>6.3615553081035614E-2</v>
      </c>
      <c r="DR439" s="79">
        <v>0.14929164946079254</v>
      </c>
      <c r="DS439" s="79">
        <v>0.17243486642837524</v>
      </c>
      <c r="DT439" s="79">
        <v>0.2129085510969162</v>
      </c>
      <c r="DU439" s="79">
        <v>0.15892815589904785</v>
      </c>
      <c r="DV439" s="79">
        <v>0.16990554332733154</v>
      </c>
      <c r="DW439" s="79">
        <v>3.8934957236051559E-2</v>
      </c>
      <c r="DX439" s="79">
        <v>8.6127966642379761E-2</v>
      </c>
      <c r="DY439" s="79">
        <v>0.17290535569190979</v>
      </c>
      <c r="DZ439" s="79">
        <v>0.22165942192077637</v>
      </c>
      <c r="EA439" s="79">
        <v>0.18973146378993988</v>
      </c>
      <c r="EB439" s="79">
        <v>0.18495394289493561</v>
      </c>
      <c r="EC439" s="79">
        <v>0.20761284232139587</v>
      </c>
      <c r="ED439" s="79">
        <v>0.15579913556575775</v>
      </c>
      <c r="EE439" s="79">
        <v>8.3754397928714752E-2</v>
      </c>
      <c r="EF439" s="79">
        <v>0.23774239420890808</v>
      </c>
      <c r="EG439" s="79">
        <v>0.12690649926662445</v>
      </c>
      <c r="EH439" s="79">
        <v>-1.8738485872745514E-2</v>
      </c>
      <c r="EI439" s="79">
        <v>4.6707618981599808E-2</v>
      </c>
      <c r="EJ439" s="79">
        <v>0.10007645934820175</v>
      </c>
      <c r="EK439" s="79">
        <v>6.1316516250371933E-2</v>
      </c>
      <c r="EL439" s="79">
        <v>0.12821467220783234</v>
      </c>
      <c r="EM439" s="79">
        <v>0.212237149477005</v>
      </c>
      <c r="EN439" s="79">
        <v>0.16374014317989349</v>
      </c>
      <c r="EO439" s="79">
        <v>0.15650017559528351</v>
      </c>
      <c r="EP439" s="79">
        <v>0.24068020284175873</v>
      </c>
      <c r="EQ439" s="79">
        <v>0.26488739252090454</v>
      </c>
      <c r="ER439" s="79">
        <v>0.32393589615821838</v>
      </c>
      <c r="ES439" s="79">
        <v>0.29226359724998474</v>
      </c>
      <c r="ET439" s="79">
        <v>0.29057666659355164</v>
      </c>
      <c r="EU439" s="79">
        <v>0.13979616761207581</v>
      </c>
      <c r="EV439" s="79">
        <v>0.18094106018543243</v>
      </c>
      <c r="EW439" s="79">
        <v>64.750259399414063</v>
      </c>
      <c r="EX439" s="79">
        <v>62.761165618896484</v>
      </c>
      <c r="EY439" s="79">
        <v>61.868129730224609</v>
      </c>
      <c r="EZ439" s="79">
        <v>61.426780700683594</v>
      </c>
      <c r="FA439" s="79">
        <v>61.070476531982422</v>
      </c>
      <c r="FB439" s="79">
        <v>59.702007293701172</v>
      </c>
      <c r="FC439" s="79">
        <v>60.236518859863281</v>
      </c>
      <c r="FD439" s="79">
        <v>64.614936828613281</v>
      </c>
      <c r="FE439" s="79">
        <v>69.391128540039063</v>
      </c>
      <c r="FF439" s="79">
        <v>74.343513488769531</v>
      </c>
      <c r="FG439" s="79">
        <v>78.210235595703125</v>
      </c>
      <c r="FH439" s="79">
        <v>81.641448974609375</v>
      </c>
      <c r="FI439" s="79">
        <v>84.341056823730469</v>
      </c>
      <c r="FJ439" s="79">
        <v>85.681488037109375</v>
      </c>
      <c r="FK439" s="79">
        <v>85.952064514160156</v>
      </c>
      <c r="FL439" s="79">
        <v>86.367240905761719</v>
      </c>
      <c r="FM439" s="79">
        <v>85.08782958984375</v>
      </c>
      <c r="FN439" s="79">
        <v>83.263008117675781</v>
      </c>
      <c r="FO439" s="79">
        <v>81.840858459472656</v>
      </c>
      <c r="FP439" s="79">
        <v>76.391914367675781</v>
      </c>
      <c r="FQ439" s="79">
        <v>72.436553955078125</v>
      </c>
      <c r="FR439" s="79">
        <v>70.018241882324219</v>
      </c>
      <c r="FS439" s="79">
        <v>67.969444274902344</v>
      </c>
      <c r="FT439" s="79">
        <v>66.606025695800781</v>
      </c>
      <c r="FU439" s="79">
        <v>3.872334212064743E-2</v>
      </c>
      <c r="FV439" s="79">
        <v>7.0720359683036804E-2</v>
      </c>
      <c r="FW439" s="79">
        <v>3.8735684007406235E-2</v>
      </c>
      <c r="FX439" s="79">
        <v>170</v>
      </c>
      <c r="FY439" s="79">
        <v>1</v>
      </c>
      <c r="FZ439" s="52"/>
      <c r="GA439" s="34"/>
    </row>
    <row r="440" spans="1:183" x14ac:dyDescent="0.25">
      <c r="A440" t="s">
        <v>186</v>
      </c>
      <c r="B440" t="s">
        <v>236</v>
      </c>
      <c r="C440" t="s">
        <v>194</v>
      </c>
      <c r="D440" t="s">
        <v>203</v>
      </c>
      <c r="E440" t="s">
        <v>205</v>
      </c>
      <c r="F440" t="s">
        <v>184</v>
      </c>
      <c r="G440" t="s">
        <v>1</v>
      </c>
      <c r="H440" s="79">
        <v>1329</v>
      </c>
      <c r="I440" s="79">
        <v>0.47361791133880615</v>
      </c>
      <c r="J440" s="79">
        <v>0.44524359703063965</v>
      </c>
      <c r="K440" s="79">
        <v>0.36890444159507751</v>
      </c>
      <c r="L440" s="79">
        <v>0.37861153483390808</v>
      </c>
      <c r="M440" s="79">
        <v>0.38985970616340637</v>
      </c>
      <c r="N440" s="79">
        <v>0.34356352686882019</v>
      </c>
      <c r="O440" s="79">
        <v>0.45785820484161377</v>
      </c>
      <c r="P440" s="79">
        <v>0.73931986093521118</v>
      </c>
      <c r="Q440" s="79">
        <v>0.61905425786972046</v>
      </c>
      <c r="R440" s="79">
        <v>0.79774576425552368</v>
      </c>
      <c r="S440" s="79">
        <v>0.66436243057250977</v>
      </c>
      <c r="T440" s="79">
        <v>0.67371940612792969</v>
      </c>
      <c r="U440" s="79">
        <v>0.67338275909423828</v>
      </c>
      <c r="V440" s="79">
        <v>0.70640504360198975</v>
      </c>
      <c r="W440" s="79">
        <v>0.75399982929229736</v>
      </c>
      <c r="X440" s="79">
        <v>0.81907910108566284</v>
      </c>
      <c r="Y440" s="79">
        <v>0.87867558002471924</v>
      </c>
      <c r="Z440" s="79">
        <v>1.1077359914779663</v>
      </c>
      <c r="AA440" s="79">
        <v>1.1138389110565186</v>
      </c>
      <c r="AB440" s="79">
        <v>1.1483085155487061</v>
      </c>
      <c r="AC440" s="79">
        <v>1.2714483737945557</v>
      </c>
      <c r="AD440" s="79">
        <v>1.0424102544784546</v>
      </c>
      <c r="AE440" s="79">
        <v>0.94929766654968262</v>
      </c>
      <c r="AF440" s="79">
        <v>0.67010819911956787</v>
      </c>
      <c r="AG440" s="79">
        <v>-0.12590794265270233</v>
      </c>
      <c r="AH440" s="79">
        <v>-8.8379215449094772E-3</v>
      </c>
      <c r="AI440" s="79">
        <v>-9.3819491565227509E-2</v>
      </c>
      <c r="AJ440" s="79">
        <v>-3.3857140690088272E-2</v>
      </c>
      <c r="AK440" s="79">
        <v>-2.0335661247372627E-2</v>
      </c>
      <c r="AL440" s="79">
        <v>-0.25295144319534302</v>
      </c>
      <c r="AM440" s="79">
        <v>-0.23594845831394196</v>
      </c>
      <c r="AN440" s="79">
        <v>-0.13766555488109589</v>
      </c>
      <c r="AO440" s="79">
        <v>-0.14517998695373535</v>
      </c>
      <c r="AP440" s="79">
        <v>-5.0760421436280012E-4</v>
      </c>
      <c r="AQ440" s="79">
        <v>-0.2017882764339447</v>
      </c>
      <c r="AR440" s="79">
        <v>-9.5327019691467285E-2</v>
      </c>
      <c r="AS440" s="79">
        <v>3.3184532076120377E-2</v>
      </c>
      <c r="AT440" s="79">
        <v>2.1053249656688422E-4</v>
      </c>
      <c r="AU440" s="79">
        <v>-2.0762406289577484E-2</v>
      </c>
      <c r="AV440" s="79">
        <v>-6.1888424679636955E-3</v>
      </c>
      <c r="AW440" s="79">
        <v>0.10545250028371811</v>
      </c>
      <c r="AX440" s="79">
        <v>6.4163215458393097E-2</v>
      </c>
      <c r="AY440" s="79">
        <v>-6.1307474970817566E-2</v>
      </c>
      <c r="AZ440" s="79">
        <v>-0.12757427990436554</v>
      </c>
      <c r="BA440" s="79">
        <v>-0.28555074334144592</v>
      </c>
      <c r="BB440" s="79">
        <v>-0.26209962368011475</v>
      </c>
      <c r="BC440" s="79">
        <v>-0.15242786705493927</v>
      </c>
      <c r="BD440" s="79">
        <v>-0.20056955516338348</v>
      </c>
      <c r="BE440" s="79">
        <v>-6.1623178422451019E-2</v>
      </c>
      <c r="BF440" s="79">
        <v>5.1653172820806503E-2</v>
      </c>
      <c r="BG440" s="79">
        <v>-3.8673039525747299E-2</v>
      </c>
      <c r="BH440" s="79">
        <v>1.0682054795324802E-2</v>
      </c>
      <c r="BI440" s="79">
        <v>3.317425400018692E-2</v>
      </c>
      <c r="BJ440" s="79">
        <v>-0.16413493454456329</v>
      </c>
      <c r="BK440" s="79">
        <v>-0.16471923887729645</v>
      </c>
      <c r="BL440" s="79">
        <v>-4.8027120530605316E-2</v>
      </c>
      <c r="BM440" s="79">
        <v>-5.44576495885849E-2</v>
      </c>
      <c r="BN440" s="79">
        <v>0.12464847415685654</v>
      </c>
      <c r="BO440" s="79">
        <v>-7.1924664080142975E-2</v>
      </c>
      <c r="BP440" s="79">
        <v>2.1868811920285225E-2</v>
      </c>
      <c r="BQ440" s="79">
        <v>0.1190636083483696</v>
      </c>
      <c r="BR440" s="79">
        <v>9.5512233674526215E-2</v>
      </c>
      <c r="BS440" s="79">
        <v>8.3512827754020691E-2</v>
      </c>
      <c r="BT440" s="79">
        <v>9.2604540288448334E-2</v>
      </c>
      <c r="BU440" s="79">
        <v>0.20800457894802094</v>
      </c>
      <c r="BV440" s="79">
        <v>0.18692795932292938</v>
      </c>
      <c r="BW440" s="79">
        <v>7.6889336109161377E-2</v>
      </c>
      <c r="BX440" s="79">
        <v>-2.0962641574442387E-3</v>
      </c>
      <c r="BY440" s="79">
        <v>-0.12158889323472977</v>
      </c>
      <c r="BZ440" s="79">
        <v>-0.13463714718818665</v>
      </c>
      <c r="CA440" s="79">
        <v>-2.7678573504090309E-2</v>
      </c>
      <c r="CB440" s="79">
        <v>-0.10890117287635803</v>
      </c>
      <c r="CC440" s="79">
        <v>-1.7099751159548759E-2</v>
      </c>
      <c r="CD440" s="79">
        <v>9.3549109995365143E-2</v>
      </c>
      <c r="CE440" s="79">
        <v>-4.7877751057967544E-4</v>
      </c>
      <c r="CF440" s="79">
        <v>4.1529767215251923E-2</v>
      </c>
      <c r="CG440" s="79">
        <v>7.0235051214694977E-2</v>
      </c>
      <c r="CH440" s="79">
        <v>-0.10262089222669601</v>
      </c>
      <c r="CI440" s="79">
        <v>-0.11538609117269516</v>
      </c>
      <c r="CJ440" s="79">
        <v>1.4056184329092503E-2</v>
      </c>
      <c r="CK440" s="79">
        <v>8.3763683214783669E-3</v>
      </c>
      <c r="CL440" s="79">
        <v>0.21133120357990265</v>
      </c>
      <c r="CM440" s="79">
        <v>1.8018465489149094E-2</v>
      </c>
      <c r="CN440" s="79">
        <v>0.10303828865289688</v>
      </c>
      <c r="CO440" s="79">
        <v>0.17854319512844086</v>
      </c>
      <c r="CP440" s="79">
        <v>0.16151788830757141</v>
      </c>
      <c r="CQ440" s="79">
        <v>0.15573354065418243</v>
      </c>
      <c r="CR440" s="79">
        <v>0.16102851927280426</v>
      </c>
      <c r="CS440" s="79">
        <v>0.27903184294700623</v>
      </c>
      <c r="CT440" s="79">
        <v>0.27195444703102112</v>
      </c>
      <c r="CU440" s="79">
        <v>0.172604039311409</v>
      </c>
      <c r="CV440" s="79">
        <v>8.4809437394142151E-2</v>
      </c>
      <c r="CW440" s="79">
        <v>-8.0293891951441765E-3</v>
      </c>
      <c r="CX440" s="79">
        <v>-4.6357009559869766E-2</v>
      </c>
      <c r="CY440" s="79">
        <v>5.8722410351037979E-2</v>
      </c>
      <c r="CZ440" s="79">
        <v>-4.5411936938762665E-2</v>
      </c>
      <c r="DA440" s="79">
        <v>2.7423679828643799E-2</v>
      </c>
      <c r="DB440" s="79">
        <v>0.13544505834579468</v>
      </c>
      <c r="DC440" s="79">
        <v>3.771548718214035E-2</v>
      </c>
      <c r="DD440" s="79">
        <v>7.2377480566501617E-2</v>
      </c>
      <c r="DE440" s="79">
        <v>0.10729584842920303</v>
      </c>
      <c r="DF440" s="79">
        <v>-4.1106842458248138E-2</v>
      </c>
      <c r="DG440" s="79">
        <v>-6.6052950918674469E-2</v>
      </c>
      <c r="DH440" s="79">
        <v>7.6139494776725769E-2</v>
      </c>
      <c r="DI440" s="79">
        <v>7.1210384368896484E-2</v>
      </c>
      <c r="DJ440" s="79">
        <v>0.29801392555236816</v>
      </c>
      <c r="DK440" s="79">
        <v>0.10796158760786057</v>
      </c>
      <c r="DL440" s="79">
        <v>0.18420776724815369</v>
      </c>
      <c r="DM440" s="79">
        <v>0.23802277445793152</v>
      </c>
      <c r="DN440" s="79">
        <v>0.2275235652923584</v>
      </c>
      <c r="DO440" s="79">
        <v>0.22795423865318298</v>
      </c>
      <c r="DP440" s="79">
        <v>0.22945252060890198</v>
      </c>
      <c r="DQ440" s="79">
        <v>0.35005909204483032</v>
      </c>
      <c r="DR440" s="79">
        <v>0.35698094964027405</v>
      </c>
      <c r="DS440" s="79">
        <v>0.26831871271133423</v>
      </c>
      <c r="DT440" s="79">
        <v>0.17171512544155121</v>
      </c>
      <c r="DU440" s="79">
        <v>0.10553010553121567</v>
      </c>
      <c r="DV440" s="79">
        <v>4.1923128068447113E-2</v>
      </c>
      <c r="DW440" s="79">
        <v>0.14512339234352112</v>
      </c>
      <c r="DX440" s="79">
        <v>1.807730458676815E-2</v>
      </c>
      <c r="DY440" s="79">
        <v>9.1708436608314514E-2</v>
      </c>
      <c r="DZ440" s="79">
        <v>0.19593614339828491</v>
      </c>
      <c r="EA440" s="79">
        <v>9.2861935496330261E-2</v>
      </c>
      <c r="EB440" s="79">
        <v>0.11691667139530182</v>
      </c>
      <c r="EC440" s="79">
        <v>0.16080576181411743</v>
      </c>
      <c r="ED440" s="79">
        <v>4.7709666192531586E-2</v>
      </c>
      <c r="EE440" s="79">
        <v>5.1762862130999565E-3</v>
      </c>
      <c r="EF440" s="79">
        <v>0.16577793657779694</v>
      </c>
      <c r="EG440" s="79">
        <v>0.16193273663520813</v>
      </c>
      <c r="EH440" s="79">
        <v>0.42317000031471252</v>
      </c>
      <c r="EI440" s="79">
        <v>0.23782519996166229</v>
      </c>
      <c r="EJ440" s="79">
        <v>0.30140361189842224</v>
      </c>
      <c r="EK440" s="79">
        <v>0.32390186190605164</v>
      </c>
      <c r="EL440" s="79">
        <v>0.32282525300979614</v>
      </c>
      <c r="EM440" s="79">
        <v>0.33222946524620056</v>
      </c>
      <c r="EN440" s="79">
        <v>0.32824587821960449</v>
      </c>
      <c r="EO440" s="79">
        <v>0.45261114835739136</v>
      </c>
      <c r="EP440" s="79">
        <v>0.47974571585655212</v>
      </c>
      <c r="EQ440" s="79">
        <v>0.40651550889015198</v>
      </c>
      <c r="ER440" s="79">
        <v>0.29719313979148865</v>
      </c>
      <c r="ES440" s="79">
        <v>0.26949197053909302</v>
      </c>
      <c r="ET440" s="79">
        <v>0.169385626912117</v>
      </c>
      <c r="EU440" s="79">
        <v>0.26987269520759583</v>
      </c>
      <c r="EV440" s="79">
        <v>0.10974568128585815</v>
      </c>
      <c r="EW440" s="79">
        <v>63.994998931884766</v>
      </c>
      <c r="EX440" s="79">
        <v>62.015903472900391</v>
      </c>
      <c r="EY440" s="79">
        <v>61.612098693847656</v>
      </c>
      <c r="EZ440" s="79">
        <v>60.926422119140625</v>
      </c>
      <c r="FA440" s="79">
        <v>60.509445190429688</v>
      </c>
      <c r="FB440" s="79">
        <v>58.943096160888672</v>
      </c>
      <c r="FC440" s="79">
        <v>58.833412170410156</v>
      </c>
      <c r="FD440" s="79">
        <v>63.896663665771484</v>
      </c>
      <c r="FE440" s="79">
        <v>71.011772155761719</v>
      </c>
      <c r="FF440" s="79">
        <v>75.06976318359375</v>
      </c>
      <c r="FG440" s="79">
        <v>78.102241516113281</v>
      </c>
      <c r="FH440" s="79">
        <v>81.125503540039063</v>
      </c>
      <c r="FI440" s="79">
        <v>82.978706359863281</v>
      </c>
      <c r="FJ440" s="79">
        <v>85.193984985351563</v>
      </c>
      <c r="FK440" s="79">
        <v>86.834678649902344</v>
      </c>
      <c r="FL440" s="79">
        <v>88.102462768554688</v>
      </c>
      <c r="FM440" s="79">
        <v>87.53155517578125</v>
      </c>
      <c r="FN440" s="79">
        <v>87.170249938964844</v>
      </c>
      <c r="FO440" s="79">
        <v>85.343414306640625</v>
      </c>
      <c r="FP440" s="79">
        <v>78.593482971191406</v>
      </c>
      <c r="FQ440" s="79">
        <v>74.191322326660156</v>
      </c>
      <c r="FR440" s="79">
        <v>72.024238586425781</v>
      </c>
      <c r="FS440" s="79">
        <v>70.263862609863281</v>
      </c>
      <c r="FT440" s="79">
        <v>68.308433532714844</v>
      </c>
      <c r="FU440" s="79">
        <v>4.4430546462535858E-2</v>
      </c>
      <c r="FV440" s="79">
        <v>8.3460427820682526E-2</v>
      </c>
      <c r="FW440" s="79">
        <v>4.2847715318202972E-2</v>
      </c>
      <c r="FX440" s="79">
        <v>113</v>
      </c>
      <c r="FY440" s="79">
        <v>1</v>
      </c>
      <c r="FZ440" s="52"/>
      <c r="GA440" s="34"/>
    </row>
    <row r="441" spans="1:183" x14ac:dyDescent="0.25">
      <c r="A441" t="s">
        <v>186</v>
      </c>
      <c r="B441" t="s">
        <v>236</v>
      </c>
      <c r="C441" t="s">
        <v>194</v>
      </c>
      <c r="D441" t="s">
        <v>203</v>
      </c>
      <c r="E441" t="s">
        <v>205</v>
      </c>
      <c r="F441" t="s">
        <v>185</v>
      </c>
      <c r="G441" t="s">
        <v>1</v>
      </c>
      <c r="H441" s="79">
        <v>548</v>
      </c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  <c r="AH441" s="79"/>
      <c r="AI441" s="79"/>
      <c r="AJ441" s="79"/>
      <c r="AK441" s="79"/>
      <c r="AL441" s="79"/>
      <c r="AM441" s="79"/>
      <c r="AN441" s="79"/>
      <c r="AO441" s="79"/>
      <c r="AP441" s="79"/>
      <c r="AQ441" s="79"/>
      <c r="AR441" s="79"/>
      <c r="AS441" s="79"/>
      <c r="AT441" s="79"/>
      <c r="AU441" s="79"/>
      <c r="AV441" s="79"/>
      <c r="AW441" s="79"/>
      <c r="AX441" s="79"/>
      <c r="AY441" s="79"/>
      <c r="AZ441" s="79"/>
      <c r="BA441" s="79"/>
      <c r="BB441" s="79"/>
      <c r="BC441" s="79"/>
      <c r="BD441" s="79"/>
      <c r="BE441" s="79"/>
      <c r="BF441" s="79"/>
      <c r="BG441" s="79"/>
      <c r="BH441" s="79"/>
      <c r="BI441" s="79"/>
      <c r="BJ441" s="79"/>
      <c r="BK441" s="79"/>
      <c r="BL441" s="79"/>
      <c r="BM441" s="79"/>
      <c r="BN441" s="79"/>
      <c r="BO441" s="79"/>
      <c r="BP441" s="79"/>
      <c r="BQ441" s="79"/>
      <c r="BR441" s="79"/>
      <c r="BS441" s="79"/>
      <c r="BT441" s="79"/>
      <c r="BU441" s="79"/>
      <c r="BV441" s="79"/>
      <c r="BW441" s="79"/>
      <c r="BX441" s="79"/>
      <c r="BY441" s="79"/>
      <c r="BZ441" s="79"/>
      <c r="CA441" s="79"/>
      <c r="CB441" s="79"/>
      <c r="CC441" s="79"/>
      <c r="CD441" s="79"/>
      <c r="CE441" s="79"/>
      <c r="CF441" s="79"/>
      <c r="CG441" s="79"/>
      <c r="CH441" s="79"/>
      <c r="CI441" s="79"/>
      <c r="CJ441" s="79"/>
      <c r="CK441" s="79"/>
      <c r="CL441" s="79"/>
      <c r="CM441" s="79"/>
      <c r="CN441" s="79"/>
      <c r="CO441" s="79"/>
      <c r="CP441" s="79"/>
      <c r="CQ441" s="79"/>
      <c r="CR441" s="79"/>
      <c r="CS441" s="79"/>
      <c r="CT441" s="79"/>
      <c r="CU441" s="79"/>
      <c r="CV441" s="79"/>
      <c r="CW441" s="79"/>
      <c r="CX441" s="79"/>
      <c r="CY441" s="79"/>
      <c r="CZ441" s="79"/>
      <c r="DA441" s="79"/>
      <c r="DB441" s="79"/>
      <c r="DC441" s="79"/>
      <c r="DD441" s="79"/>
      <c r="DE441" s="79"/>
      <c r="DF441" s="79"/>
      <c r="DG441" s="79"/>
      <c r="DH441" s="79"/>
      <c r="DI441" s="79"/>
      <c r="DJ441" s="79"/>
      <c r="DK441" s="79"/>
      <c r="DL441" s="79"/>
      <c r="DM441" s="79"/>
      <c r="DN441" s="79"/>
      <c r="DO441" s="79"/>
      <c r="DP441" s="79"/>
      <c r="DQ441" s="79"/>
      <c r="DR441" s="79"/>
      <c r="DS441" s="79"/>
      <c r="DT441" s="79"/>
      <c r="DU441" s="79"/>
      <c r="DV441" s="79"/>
      <c r="DW441" s="79"/>
      <c r="DX441" s="79"/>
      <c r="DY441" s="79"/>
      <c r="DZ441" s="79"/>
      <c r="EA441" s="79"/>
      <c r="EB441" s="79"/>
      <c r="EC441" s="79"/>
      <c r="ED441" s="79"/>
      <c r="EE441" s="79"/>
      <c r="EF441" s="79"/>
      <c r="EG441" s="79"/>
      <c r="EH441" s="79"/>
      <c r="EI441" s="79"/>
      <c r="EJ441" s="79"/>
      <c r="EK441" s="79"/>
      <c r="EL441" s="79"/>
      <c r="EM441" s="79"/>
      <c r="EN441" s="79"/>
      <c r="EO441" s="79"/>
      <c r="EP441" s="79"/>
      <c r="EQ441" s="79"/>
      <c r="ER441" s="79"/>
      <c r="ES441" s="79"/>
      <c r="ET441" s="79"/>
      <c r="EU441" s="79"/>
      <c r="EV441" s="79"/>
      <c r="EW441" s="79"/>
      <c r="EX441" s="79"/>
      <c r="EY441" s="79"/>
      <c r="EZ441" s="79"/>
      <c r="FA441" s="79"/>
      <c r="FB441" s="79"/>
      <c r="FC441" s="79"/>
      <c r="FD441" s="79"/>
      <c r="FE441" s="79"/>
      <c r="FF441" s="79"/>
      <c r="FG441" s="79"/>
      <c r="FH441" s="79"/>
      <c r="FI441" s="79"/>
      <c r="FJ441" s="79"/>
      <c r="FK441" s="79"/>
      <c r="FL441" s="79"/>
      <c r="FM441" s="79"/>
      <c r="FN441" s="79"/>
      <c r="FO441" s="79"/>
      <c r="FP441" s="79"/>
      <c r="FQ441" s="79"/>
      <c r="FR441" s="79"/>
      <c r="FS441" s="79"/>
      <c r="FT441" s="79"/>
      <c r="FU441" s="79"/>
      <c r="FV441" s="79"/>
      <c r="FW441" s="79"/>
      <c r="FX441" s="79">
        <v>40</v>
      </c>
      <c r="FY441" s="79">
        <v>0</v>
      </c>
      <c r="FZ441" s="52"/>
      <c r="GA441" s="34"/>
    </row>
    <row r="442" spans="1:183" x14ac:dyDescent="0.25">
      <c r="A442" t="s">
        <v>186</v>
      </c>
      <c r="B442" t="s">
        <v>236</v>
      </c>
      <c r="C442" t="s">
        <v>194</v>
      </c>
      <c r="D442" t="s">
        <v>203</v>
      </c>
      <c r="E442" t="s">
        <v>206</v>
      </c>
      <c r="F442" t="s">
        <v>1</v>
      </c>
      <c r="G442" t="s">
        <v>198</v>
      </c>
      <c r="H442" s="79">
        <v>27069</v>
      </c>
      <c r="I442" s="79">
        <v>0.36509403586387634</v>
      </c>
      <c r="J442" s="79">
        <v>0.32537996768951416</v>
      </c>
      <c r="K442" s="79">
        <v>0.30098524689674377</v>
      </c>
      <c r="L442" s="79">
        <v>0.2849409282207489</v>
      </c>
      <c r="M442" s="79">
        <v>0.29061707854270935</v>
      </c>
      <c r="N442" s="79">
        <v>0.31116956472396851</v>
      </c>
      <c r="O442" s="79">
        <v>0.3819841742515564</v>
      </c>
      <c r="P442" s="79">
        <v>0.43018409609794617</v>
      </c>
      <c r="Q442" s="79">
        <v>0.40958699584007263</v>
      </c>
      <c r="R442" s="79">
        <v>0.40696597099304199</v>
      </c>
      <c r="S442" s="79">
        <v>0.38461032509803772</v>
      </c>
      <c r="T442" s="79">
        <v>0.37184420228004456</v>
      </c>
      <c r="U442" s="79">
        <v>0.35361441969871521</v>
      </c>
      <c r="V442" s="79">
        <v>0.3398735523223877</v>
      </c>
      <c r="W442" s="79">
        <v>0.32739207148551941</v>
      </c>
      <c r="X442" s="79">
        <v>0.36520466208457947</v>
      </c>
      <c r="Y442" s="79">
        <v>0.39273914694786072</v>
      </c>
      <c r="Z442" s="79">
        <v>0.41002592444419861</v>
      </c>
      <c r="AA442" s="79">
        <v>0.4921589195728302</v>
      </c>
      <c r="AB442" s="79">
        <v>0.52780830860137939</v>
      </c>
      <c r="AC442" s="79">
        <v>0.57752841711044312</v>
      </c>
      <c r="AD442" s="79">
        <v>0.59990090131759644</v>
      </c>
      <c r="AE442" s="79">
        <v>0.57260727882385254</v>
      </c>
      <c r="AF442" s="79">
        <v>0.46346777677536011</v>
      </c>
      <c r="AG442" s="79">
        <v>-8.3709150552749634E-2</v>
      </c>
      <c r="AH442" s="79">
        <v>-6.8675234913825989E-2</v>
      </c>
      <c r="AI442" s="79">
        <v>-5.380939319729805E-2</v>
      </c>
      <c r="AJ442" s="79">
        <v>-5.7691708207130432E-2</v>
      </c>
      <c r="AK442" s="79">
        <v>-4.9665383994579315E-2</v>
      </c>
      <c r="AL442" s="79">
        <v>-4.6788278967142105E-2</v>
      </c>
      <c r="AM442" s="79">
        <v>-3.8106512278318405E-2</v>
      </c>
      <c r="AN442" s="79">
        <v>-6.0347110033035278E-2</v>
      </c>
      <c r="AO442" s="79">
        <v>-4.407380148768425E-2</v>
      </c>
      <c r="AP442" s="79">
        <v>-4.1512560099363327E-2</v>
      </c>
      <c r="AQ442" s="79">
        <v>-5.8119915425777435E-2</v>
      </c>
      <c r="AR442" s="79">
        <v>-6.0597315430641174E-2</v>
      </c>
      <c r="AS442" s="79">
        <v>-6.3464701175689697E-2</v>
      </c>
      <c r="AT442" s="79">
        <v>-6.3024759292602539E-2</v>
      </c>
      <c r="AU442" s="79">
        <v>-7.9920358955860138E-2</v>
      </c>
      <c r="AV442" s="79">
        <v>-3.9941806346178055E-2</v>
      </c>
      <c r="AW442" s="79">
        <v>-4.2739421129226685E-2</v>
      </c>
      <c r="AX442" s="79">
        <v>-7.9261921346187592E-2</v>
      </c>
      <c r="AY442" s="79">
        <v>-5.6167237460613251E-2</v>
      </c>
      <c r="AZ442" s="79">
        <v>-2.2823117673397064E-2</v>
      </c>
      <c r="BA442" s="79">
        <v>-6.1656508594751358E-2</v>
      </c>
      <c r="BB442" s="79">
        <v>-6.9060094654560089E-2</v>
      </c>
      <c r="BC442" s="79">
        <v>-7.0931270718574524E-2</v>
      </c>
      <c r="BD442" s="79">
        <v>-9.3488149344921112E-2</v>
      </c>
      <c r="BE442" s="79">
        <v>-6.7471638321876526E-2</v>
      </c>
      <c r="BF442" s="79">
        <v>-5.3209226578474045E-2</v>
      </c>
      <c r="BG442" s="79">
        <v>-4.1333235800266266E-2</v>
      </c>
      <c r="BH442" s="79">
        <v>-4.5928601175546646E-2</v>
      </c>
      <c r="BI442" s="79">
        <v>-3.8264904171228409E-2</v>
      </c>
      <c r="BJ442" s="79">
        <v>-3.5705354064702988E-2</v>
      </c>
      <c r="BK442" s="79">
        <v>-2.5388985872268677E-2</v>
      </c>
      <c r="BL442" s="79">
        <v>-4.445304349064827E-2</v>
      </c>
      <c r="BM442" s="79">
        <v>-2.9856067150831223E-2</v>
      </c>
      <c r="BN442" s="79">
        <v>-2.6125267148017883E-2</v>
      </c>
      <c r="BO442" s="79">
        <v>-3.8808505982160568E-2</v>
      </c>
      <c r="BP442" s="79">
        <v>-4.2083077132701874E-2</v>
      </c>
      <c r="BQ442" s="79">
        <v>-4.4829927384853363E-2</v>
      </c>
      <c r="BR442" s="79">
        <v>-4.5301314443349838E-2</v>
      </c>
      <c r="BS442" s="79">
        <v>-6.1801046133041382E-2</v>
      </c>
      <c r="BT442" s="79">
        <v>-2.0163793116807938E-2</v>
      </c>
      <c r="BU442" s="79">
        <v>-1.9371531903743744E-2</v>
      </c>
      <c r="BV442" s="79">
        <v>-5.196944996714592E-2</v>
      </c>
      <c r="BW442" s="79">
        <v>-3.2978471368551254E-2</v>
      </c>
      <c r="BX442" s="79">
        <v>-1.6288106562569737E-3</v>
      </c>
      <c r="BY442" s="79">
        <v>-3.7091348320245743E-2</v>
      </c>
      <c r="BZ442" s="79">
        <v>-4.4860612601041794E-2</v>
      </c>
      <c r="CA442" s="79">
        <v>-4.8342343419790268E-2</v>
      </c>
      <c r="CB442" s="79">
        <v>-7.2931960225105286E-2</v>
      </c>
      <c r="CC442" s="79">
        <v>-5.6225582957267761E-2</v>
      </c>
      <c r="CD442" s="79">
        <v>-4.2497523128986359E-2</v>
      </c>
      <c r="CE442" s="79">
        <v>-3.2692279666662216E-2</v>
      </c>
      <c r="CF442" s="79">
        <v>-3.7781506776809692E-2</v>
      </c>
      <c r="CG442" s="79">
        <v>-3.0368966981768608E-2</v>
      </c>
      <c r="CH442" s="79">
        <v>-2.8029352426528931E-2</v>
      </c>
      <c r="CI442" s="79">
        <v>-1.6580866649746895E-2</v>
      </c>
      <c r="CJ442" s="79">
        <v>-3.3444870263338089E-2</v>
      </c>
      <c r="CK442" s="79">
        <v>-2.0008910447359085E-2</v>
      </c>
      <c r="CL442" s="79">
        <v>-1.5468078665435314E-2</v>
      </c>
      <c r="CM442" s="79">
        <v>-2.5433478876948357E-2</v>
      </c>
      <c r="CN442" s="79">
        <v>-2.9260171577334404E-2</v>
      </c>
      <c r="CO442" s="79">
        <v>-3.1923539936542511E-2</v>
      </c>
      <c r="CP442" s="79">
        <v>-3.3026106655597687E-2</v>
      </c>
      <c r="CQ442" s="79">
        <v>-4.9251656979322433E-2</v>
      </c>
      <c r="CR442" s="79">
        <v>-6.4656003378331661E-3</v>
      </c>
      <c r="CS442" s="79">
        <v>-3.1870042439550161E-3</v>
      </c>
      <c r="CT442" s="79">
        <v>-3.3066775649785995E-2</v>
      </c>
      <c r="CU442" s="79">
        <v>-1.69180016964674E-2</v>
      </c>
      <c r="CV442" s="79">
        <v>1.3050301931798458E-2</v>
      </c>
      <c r="CW442" s="79">
        <v>-2.0077591761946678E-2</v>
      </c>
      <c r="CX442" s="79">
        <v>-2.8100121766328812E-2</v>
      </c>
      <c r="CY442" s="79">
        <v>-3.2697312533855438E-2</v>
      </c>
      <c r="CZ442" s="79">
        <v>-5.8694798499345779E-2</v>
      </c>
      <c r="DA442" s="79">
        <v>-4.4979535043239594E-2</v>
      </c>
      <c r="DB442" s="79">
        <v>-3.1785815954208374E-2</v>
      </c>
      <c r="DC442" s="79">
        <v>-2.4051327258348465E-2</v>
      </c>
      <c r="DD442" s="79">
        <v>-2.9634417966008186E-2</v>
      </c>
      <c r="DE442" s="79">
        <v>-2.2473027929663658E-2</v>
      </c>
      <c r="DF442" s="79">
        <v>-2.0353350788354874E-2</v>
      </c>
      <c r="DG442" s="79">
        <v>-7.7727492898702621E-3</v>
      </c>
      <c r="DH442" s="79">
        <v>-2.2436689585447311E-2</v>
      </c>
      <c r="DI442" s="79">
        <v>-1.0161753743886948E-2</v>
      </c>
      <c r="DJ442" s="79">
        <v>-4.8108883202075958E-3</v>
      </c>
      <c r="DK442" s="79">
        <v>-1.2058453634381294E-2</v>
      </c>
      <c r="DL442" s="79">
        <v>-1.6437264159321785E-2</v>
      </c>
      <c r="DM442" s="79">
        <v>-1.9017154350876808E-2</v>
      </c>
      <c r="DN442" s="79">
        <v>-2.0750898867845535E-2</v>
      </c>
      <c r="DO442" s="79">
        <v>-3.6702267825603485E-2</v>
      </c>
      <c r="DP442" s="79">
        <v>7.2325910441577435E-3</v>
      </c>
      <c r="DQ442" s="79">
        <v>1.2997523881494999E-2</v>
      </c>
      <c r="DR442" s="79">
        <v>-1.4164094813168049E-2</v>
      </c>
      <c r="DS442" s="79">
        <v>-8.5753196617588401E-4</v>
      </c>
      <c r="DT442" s="79">
        <v>2.7729414403438568E-2</v>
      </c>
      <c r="DU442" s="79">
        <v>-3.0638347379863262E-3</v>
      </c>
      <c r="DV442" s="79">
        <v>-1.1339630000293255E-2</v>
      </c>
      <c r="DW442" s="79">
        <v>-1.7052285373210907E-2</v>
      </c>
      <c r="DX442" s="79">
        <v>-4.4457640498876572E-2</v>
      </c>
      <c r="DY442" s="79">
        <v>-2.8742019087076187E-2</v>
      </c>
      <c r="DZ442" s="79">
        <v>-1.6319818794727325E-2</v>
      </c>
      <c r="EA442" s="79">
        <v>-1.1575164273381233E-2</v>
      </c>
      <c r="EB442" s="79">
        <v>-1.787131279706955E-2</v>
      </c>
      <c r="EC442" s="79">
        <v>-1.1072548106312752E-2</v>
      </c>
      <c r="ED442" s="79">
        <v>-9.2704268172383308E-3</v>
      </c>
      <c r="EE442" s="79">
        <v>4.9447747878730297E-3</v>
      </c>
      <c r="EF442" s="79">
        <v>-6.542630959302187E-3</v>
      </c>
      <c r="EG442" s="79">
        <v>4.0559777989983559E-3</v>
      </c>
      <c r="EH442" s="79">
        <v>1.0576400905847549E-2</v>
      </c>
      <c r="EI442" s="79">
        <v>7.252959068864584E-3</v>
      </c>
      <c r="EJ442" s="79">
        <v>2.0769741386175156E-3</v>
      </c>
      <c r="EK442" s="79">
        <v>-3.8237939588725567E-4</v>
      </c>
      <c r="EL442" s="79">
        <v>-3.0274486634880304E-3</v>
      </c>
      <c r="EM442" s="79">
        <v>-1.8582949414849281E-2</v>
      </c>
      <c r="EN442" s="79">
        <v>2.7010602876543999E-2</v>
      </c>
      <c r="EO442" s="79">
        <v>3.6365415900945663E-2</v>
      </c>
      <c r="EP442" s="79">
        <v>1.3128369115293026E-2</v>
      </c>
      <c r="EQ442" s="79">
        <v>2.2331234067678452E-2</v>
      </c>
      <c r="ER442" s="79">
        <v>4.892372339963913E-2</v>
      </c>
      <c r="ES442" s="79">
        <v>2.15013287961483E-2</v>
      </c>
      <c r="ET442" s="79">
        <v>1.2859856709837914E-2</v>
      </c>
      <c r="EU442" s="79">
        <v>5.5366489104926586E-3</v>
      </c>
      <c r="EV442" s="79">
        <v>-2.3901449516415596E-2</v>
      </c>
      <c r="EW442" s="79">
        <v>56.830734252929688</v>
      </c>
      <c r="EX442" s="79">
        <v>56.147491455078125</v>
      </c>
      <c r="EY442" s="79">
        <v>56.284854888916016</v>
      </c>
      <c r="EZ442" s="79">
        <v>56.024208068847656</v>
      </c>
      <c r="FA442" s="79">
        <v>56.001293182373047</v>
      </c>
      <c r="FB442" s="79">
        <v>55.543899536132813</v>
      </c>
      <c r="FC442" s="79">
        <v>55.925228118896484</v>
      </c>
      <c r="FD442" s="79">
        <v>57.848003387451172</v>
      </c>
      <c r="FE442" s="79">
        <v>60.649341583251953</v>
      </c>
      <c r="FF442" s="79">
        <v>63.62237548828125</v>
      </c>
      <c r="FG442" s="79">
        <v>66.710289001464844</v>
      </c>
      <c r="FH442" s="79">
        <v>69.405418395996094</v>
      </c>
      <c r="FI442" s="79">
        <v>72.104995727539063</v>
      </c>
      <c r="FJ442" s="79">
        <v>73.812873840332031</v>
      </c>
      <c r="FK442" s="79">
        <v>75.780914306640625</v>
      </c>
      <c r="FL442" s="79">
        <v>76.176109313964844</v>
      </c>
      <c r="FM442" s="79">
        <v>75.960159301757813</v>
      </c>
      <c r="FN442" s="79">
        <v>74.657569885253906</v>
      </c>
      <c r="FO442" s="79">
        <v>71.461875915527344</v>
      </c>
      <c r="FP442" s="79">
        <v>67.839439392089844</v>
      </c>
      <c r="FQ442" s="79">
        <v>64.57196044921875</v>
      </c>
      <c r="FR442" s="79">
        <v>62.19921875</v>
      </c>
      <c r="FS442" s="79">
        <v>60.928035736083984</v>
      </c>
      <c r="FT442" s="79">
        <v>59.920970916748047</v>
      </c>
      <c r="FU442" s="79">
        <v>9.8369000479578972E-3</v>
      </c>
      <c r="FV442" s="79">
        <v>1.8666129559278488E-2</v>
      </c>
      <c r="FW442" s="79">
        <v>9.0574966743588448E-3</v>
      </c>
      <c r="FX442" s="79">
        <v>3315</v>
      </c>
      <c r="FY442" s="79">
        <v>1</v>
      </c>
      <c r="FZ442" s="52"/>
      <c r="GA442" s="34"/>
    </row>
    <row r="443" spans="1:183" x14ac:dyDescent="0.25">
      <c r="A443" t="s">
        <v>186</v>
      </c>
      <c r="B443" t="s">
        <v>236</v>
      </c>
      <c r="C443" t="s">
        <v>194</v>
      </c>
      <c r="D443" t="s">
        <v>203</v>
      </c>
      <c r="E443" t="s">
        <v>206</v>
      </c>
      <c r="F443" t="s">
        <v>1</v>
      </c>
      <c r="G443" t="s">
        <v>200</v>
      </c>
      <c r="H443" s="79">
        <v>4026</v>
      </c>
      <c r="I443" s="79">
        <v>0.4189988374710083</v>
      </c>
      <c r="J443" s="79">
        <v>0.38109150528907776</v>
      </c>
      <c r="K443" s="79">
        <v>0.33014565706253052</v>
      </c>
      <c r="L443" s="79">
        <v>0.3357234001159668</v>
      </c>
      <c r="M443" s="79">
        <v>0.33036798238754272</v>
      </c>
      <c r="N443" s="79">
        <v>0.37074577808380127</v>
      </c>
      <c r="O443" s="79">
        <v>0.44426682591438293</v>
      </c>
      <c r="P443" s="79">
        <v>0.48013988137245178</v>
      </c>
      <c r="Q443" s="79">
        <v>0.45096904039382935</v>
      </c>
      <c r="R443" s="79">
        <v>0.43704020977020264</v>
      </c>
      <c r="S443" s="79">
        <v>0.43988963961601257</v>
      </c>
      <c r="T443" s="79">
        <v>0.40778261423110962</v>
      </c>
      <c r="U443" s="79">
        <v>0.47530192136764526</v>
      </c>
      <c r="V443" s="79">
        <v>0.46043792366981506</v>
      </c>
      <c r="W443" s="79">
        <v>0.47147989273071289</v>
      </c>
      <c r="X443" s="79">
        <v>0.50519591569900513</v>
      </c>
      <c r="Y443" s="79">
        <v>0.53513246774673462</v>
      </c>
      <c r="Z443" s="79">
        <v>0.6196666955947876</v>
      </c>
      <c r="AA443" s="79">
        <v>0.67997890710830688</v>
      </c>
      <c r="AB443" s="79">
        <v>0.71099156141281128</v>
      </c>
      <c r="AC443" s="79">
        <v>0.73965060710906982</v>
      </c>
      <c r="AD443" s="79">
        <v>0.73243677616119385</v>
      </c>
      <c r="AE443" s="79">
        <v>0.65412688255310059</v>
      </c>
      <c r="AF443" s="79">
        <v>0.53310835361480713</v>
      </c>
      <c r="AG443" s="79">
        <v>-0.12881036102771759</v>
      </c>
      <c r="AH443" s="79">
        <v>-0.13106280565261841</v>
      </c>
      <c r="AI443" s="79">
        <v>-0.12421075254678726</v>
      </c>
      <c r="AJ443" s="79">
        <v>-7.9836241900920868E-2</v>
      </c>
      <c r="AK443" s="79">
        <v>-9.5406562089920044E-2</v>
      </c>
      <c r="AL443" s="79">
        <v>-8.3963349461555481E-2</v>
      </c>
      <c r="AM443" s="79">
        <v>-8.7194472551345825E-2</v>
      </c>
      <c r="AN443" s="79">
        <v>-0.12504486739635468</v>
      </c>
      <c r="AO443" s="79">
        <v>-0.1043703705072403</v>
      </c>
      <c r="AP443" s="79">
        <v>-0.16140039265155792</v>
      </c>
      <c r="AQ443" s="79">
        <v>-0.13681645691394806</v>
      </c>
      <c r="AR443" s="79">
        <v>-0.17598450183868408</v>
      </c>
      <c r="AS443" s="79">
        <v>-0.10342267900705338</v>
      </c>
      <c r="AT443" s="79">
        <v>-0.13858921825885773</v>
      </c>
      <c r="AU443" s="79">
        <v>-0.11804178357124329</v>
      </c>
      <c r="AV443" s="79">
        <v>-0.10818053781986237</v>
      </c>
      <c r="AW443" s="79">
        <v>-0.11779607087373734</v>
      </c>
      <c r="AX443" s="79">
        <v>-8.2904331386089325E-2</v>
      </c>
      <c r="AY443" s="79">
        <v>-4.3404716998338699E-2</v>
      </c>
      <c r="AZ443" s="79">
        <v>-3.2341063022613525E-2</v>
      </c>
      <c r="BA443" s="79">
        <v>-0.10523392260074615</v>
      </c>
      <c r="BB443" s="79">
        <v>-0.10516270250082016</v>
      </c>
      <c r="BC443" s="79">
        <v>-8.2263834774494171E-2</v>
      </c>
      <c r="BD443" s="79">
        <v>-0.14926132559776306</v>
      </c>
      <c r="BE443" s="79">
        <v>-8.9143827557563782E-2</v>
      </c>
      <c r="BF443" s="79">
        <v>-9.3479901552200317E-2</v>
      </c>
      <c r="BG443" s="79">
        <v>-9.2283427715301514E-2</v>
      </c>
      <c r="BH443" s="79">
        <v>-5.0727907568216324E-2</v>
      </c>
      <c r="BI443" s="79">
        <v>-6.5963305532932281E-2</v>
      </c>
      <c r="BJ443" s="79">
        <v>-5.4559111595153809E-2</v>
      </c>
      <c r="BK443" s="79">
        <v>-5.2662435919046402E-2</v>
      </c>
      <c r="BL443" s="79">
        <v>-8.820129930973053E-2</v>
      </c>
      <c r="BM443" s="79">
        <v>-6.8039789795875549E-2</v>
      </c>
      <c r="BN443" s="79">
        <v>-0.12087803333997726</v>
      </c>
      <c r="BO443" s="79">
        <v>-9.6074342727661133E-2</v>
      </c>
      <c r="BP443" s="79">
        <v>-0.13404221832752228</v>
      </c>
      <c r="BQ443" s="79">
        <v>-5.9809491038322449E-2</v>
      </c>
      <c r="BR443" s="79">
        <v>-9.2552430927753448E-2</v>
      </c>
      <c r="BS443" s="79">
        <v>-7.2761580348014832E-2</v>
      </c>
      <c r="BT443" s="79">
        <v>-6.1806358397006989E-2</v>
      </c>
      <c r="BU443" s="79">
        <v>-6.9223247468471527E-2</v>
      </c>
      <c r="BV443" s="79">
        <v>-3.3189501613378525E-2</v>
      </c>
      <c r="BW443" s="79">
        <v>7.9438230022788048E-3</v>
      </c>
      <c r="BX443" s="79">
        <v>1.9420208409428596E-2</v>
      </c>
      <c r="BY443" s="79">
        <v>-5.5085204541683197E-2</v>
      </c>
      <c r="BZ443" s="79">
        <v>-5.564817413687706E-2</v>
      </c>
      <c r="CA443" s="79">
        <v>-3.5500980913639069E-2</v>
      </c>
      <c r="CB443" s="79">
        <v>-0.10535123199224472</v>
      </c>
      <c r="CC443" s="79">
        <v>-6.1670899391174316E-2</v>
      </c>
      <c r="CD443" s="79">
        <v>-6.7450091242790222E-2</v>
      </c>
      <c r="CE443" s="79">
        <v>-7.0170663297176361E-2</v>
      </c>
      <c r="CF443" s="79">
        <v>-3.0567564070224762E-2</v>
      </c>
      <c r="CG443" s="79">
        <v>-4.557100310921669E-2</v>
      </c>
      <c r="CH443" s="79">
        <v>-3.4193824976682663E-2</v>
      </c>
      <c r="CI443" s="79">
        <v>-2.874564565718174E-2</v>
      </c>
      <c r="CJ443" s="79">
        <v>-6.2683545053005219E-2</v>
      </c>
      <c r="CK443" s="79">
        <v>-4.2877338826656342E-2</v>
      </c>
      <c r="CL443" s="79">
        <v>-9.2812351882457733E-2</v>
      </c>
      <c r="CM443" s="79">
        <v>-6.7856490612030029E-2</v>
      </c>
      <c r="CN443" s="79">
        <v>-0.10499311983585358</v>
      </c>
      <c r="CO443" s="79">
        <v>-2.9603134840726852E-2</v>
      </c>
      <c r="CP443" s="79">
        <v>-6.0667488723993301E-2</v>
      </c>
      <c r="CQ443" s="79">
        <v>-4.1400652378797531E-2</v>
      </c>
      <c r="CR443" s="79">
        <v>-2.9687747359275818E-2</v>
      </c>
      <c r="CS443" s="79">
        <v>-3.5581864416599274E-2</v>
      </c>
      <c r="CT443" s="79">
        <v>1.2428368208929896E-3</v>
      </c>
      <c r="CU443" s="79">
        <v>4.3507669121026993E-2</v>
      </c>
      <c r="CV443" s="79">
        <v>5.5269904434680939E-2</v>
      </c>
      <c r="CW443" s="79">
        <v>-2.0352363586425781E-2</v>
      </c>
      <c r="CX443" s="79">
        <v>-2.1354563534259796E-2</v>
      </c>
      <c r="CY443" s="79">
        <v>-3.1131671275943518E-3</v>
      </c>
      <c r="CZ443" s="79">
        <v>-7.4939236044883728E-2</v>
      </c>
      <c r="DA443" s="79">
        <v>-3.4197982400655746E-2</v>
      </c>
      <c r="DB443" s="79">
        <v>-4.1420292109251022E-2</v>
      </c>
      <c r="DC443" s="79">
        <v>-4.8057898879051208E-2</v>
      </c>
      <c r="DD443" s="79">
        <v>-1.0407221503555775E-2</v>
      </c>
      <c r="DE443" s="79">
        <v>-2.51786969602108E-2</v>
      </c>
      <c r="DF443" s="79">
        <v>-1.3828535564243793E-2</v>
      </c>
      <c r="DG443" s="79">
        <v>-4.8288586549460888E-3</v>
      </c>
      <c r="DH443" s="79">
        <v>-3.7165794521570206E-2</v>
      </c>
      <c r="DI443" s="79">
        <v>-1.7714891582727432E-2</v>
      </c>
      <c r="DJ443" s="79">
        <v>-6.4746677875518799E-2</v>
      </c>
      <c r="DK443" s="79">
        <v>-3.9638631045818329E-2</v>
      </c>
      <c r="DL443" s="79">
        <v>-7.5944021344184875E-2</v>
      </c>
      <c r="DM443" s="79">
        <v>6.032282835803926E-4</v>
      </c>
      <c r="DN443" s="79">
        <v>-2.8782542794942856E-2</v>
      </c>
      <c r="DO443" s="79">
        <v>-1.0039722546935081E-2</v>
      </c>
      <c r="DP443" s="79">
        <v>2.4308664724230766E-3</v>
      </c>
      <c r="DQ443" s="79">
        <v>-1.9404749618843198E-3</v>
      </c>
      <c r="DR443" s="79">
        <v>3.5675171762704849E-2</v>
      </c>
      <c r="DS443" s="79">
        <v>7.9071514308452606E-2</v>
      </c>
      <c r="DT443" s="79">
        <v>9.1119609773159027E-2</v>
      </c>
      <c r="DU443" s="79">
        <v>1.4380481094121933E-2</v>
      </c>
      <c r="DV443" s="79">
        <v>1.2939049862325191E-2</v>
      </c>
      <c r="DW443" s="79">
        <v>2.9274644330143929E-2</v>
      </c>
      <c r="DX443" s="79">
        <v>-4.4527236372232437E-2</v>
      </c>
      <c r="DY443" s="79">
        <v>5.4685492068529129E-3</v>
      </c>
      <c r="DZ443" s="79">
        <v>-3.8373891729861498E-3</v>
      </c>
      <c r="EA443" s="79">
        <v>-1.6130575910210609E-2</v>
      </c>
      <c r="EB443" s="79">
        <v>1.8701111897826195E-2</v>
      </c>
      <c r="EC443" s="79">
        <v>4.2645554058253765E-3</v>
      </c>
      <c r="ED443" s="79">
        <v>1.5575706027448177E-2</v>
      </c>
      <c r="EE443" s="79">
        <v>2.9703184962272644E-2</v>
      </c>
      <c r="EF443" s="79">
        <v>-3.2221205765381455E-4</v>
      </c>
      <c r="EG443" s="79">
        <v>1.8615690991282463E-2</v>
      </c>
      <c r="EH443" s="79">
        <v>-2.422429621219635E-2</v>
      </c>
      <c r="EI443" s="79">
        <v>1.1034732451662421E-3</v>
      </c>
      <c r="EJ443" s="79">
        <v>-3.400174155831337E-2</v>
      </c>
      <c r="EK443" s="79">
        <v>4.4216416776180267E-2</v>
      </c>
      <c r="EL443" s="79">
        <v>1.7254255712032318E-2</v>
      </c>
      <c r="EM443" s="79">
        <v>3.5240478813648224E-2</v>
      </c>
      <c r="EN443" s="79">
        <v>4.880504310131073E-2</v>
      </c>
      <c r="EO443" s="79">
        <v>4.6632345765829086E-2</v>
      </c>
      <c r="EP443" s="79">
        <v>8.5390008985996246E-2</v>
      </c>
      <c r="EQ443" s="79">
        <v>0.13042005896568298</v>
      </c>
      <c r="ER443" s="79">
        <v>0.1428808718919754</v>
      </c>
      <c r="ES443" s="79">
        <v>6.4529195427894592E-2</v>
      </c>
      <c r="ET443" s="79">
        <v>6.2453582882881165E-2</v>
      </c>
      <c r="EU443" s="79">
        <v>7.6037503778934479E-2</v>
      </c>
      <c r="EV443" s="79">
        <v>-6.1714468756690621E-4</v>
      </c>
      <c r="EW443" s="79">
        <v>59.004661560058594</v>
      </c>
      <c r="EX443" s="79">
        <v>58.04461669921875</v>
      </c>
      <c r="EY443" s="79">
        <v>57.474384307861328</v>
      </c>
      <c r="EZ443" s="79">
        <v>57.140228271484375</v>
      </c>
      <c r="FA443" s="79">
        <v>56.790412902832031</v>
      </c>
      <c r="FB443" s="79">
        <v>56.196994781494141</v>
      </c>
      <c r="FC443" s="79">
        <v>56.900157928466797</v>
      </c>
      <c r="FD443" s="79">
        <v>59.198013305664063</v>
      </c>
      <c r="FE443" s="79">
        <v>62.751266479492188</v>
      </c>
      <c r="FF443" s="79">
        <v>66.812660217285156</v>
      </c>
      <c r="FG443" s="79">
        <v>69.86572265625</v>
      </c>
      <c r="FH443" s="79">
        <v>72.697273254394531</v>
      </c>
      <c r="FI443" s="79">
        <v>76.142745971679688</v>
      </c>
      <c r="FJ443" s="79">
        <v>77.834831237792969</v>
      </c>
      <c r="FK443" s="79">
        <v>79.555679321289063</v>
      </c>
      <c r="FL443" s="79">
        <v>80.565017700195313</v>
      </c>
      <c r="FM443" s="79">
        <v>79.871788024902344</v>
      </c>
      <c r="FN443" s="79">
        <v>78.641410827636719</v>
      </c>
      <c r="FO443" s="79">
        <v>76.456825256347656</v>
      </c>
      <c r="FP443" s="79">
        <v>72.284782409667969</v>
      </c>
      <c r="FQ443" s="79">
        <v>69.818351745605469</v>
      </c>
      <c r="FR443" s="79">
        <v>67.352981567382813</v>
      </c>
      <c r="FS443" s="79">
        <v>65.5689697265625</v>
      </c>
      <c r="FT443" s="79">
        <v>65.0447998046875</v>
      </c>
      <c r="FU443" s="79">
        <v>2.5156861171126366E-2</v>
      </c>
      <c r="FV443" s="79">
        <v>3.918757289648056E-2</v>
      </c>
      <c r="FW443" s="79">
        <v>2.4581925943493843E-2</v>
      </c>
      <c r="FX443" s="79">
        <v>841</v>
      </c>
      <c r="FY443" s="79">
        <v>1</v>
      </c>
      <c r="FZ443" s="52"/>
      <c r="GA443" s="34"/>
    </row>
    <row r="444" spans="1:183" x14ac:dyDescent="0.25">
      <c r="A444" t="s">
        <v>186</v>
      </c>
      <c r="B444" t="s">
        <v>236</v>
      </c>
      <c r="C444" t="s">
        <v>194</v>
      </c>
      <c r="D444" t="s">
        <v>203</v>
      </c>
      <c r="E444" t="s">
        <v>206</v>
      </c>
      <c r="F444" t="s">
        <v>1</v>
      </c>
      <c r="G444" t="s">
        <v>1</v>
      </c>
      <c r="H444" s="79">
        <v>31095</v>
      </c>
      <c r="I444" s="79">
        <v>0.37207332253456116</v>
      </c>
      <c r="J444" s="79">
        <v>0.33259320259094238</v>
      </c>
      <c r="K444" s="79">
        <v>0.30476075410842896</v>
      </c>
      <c r="L444" s="79">
        <v>0.29151591658592224</v>
      </c>
      <c r="M444" s="79">
        <v>0.29576382040977478</v>
      </c>
      <c r="N444" s="79">
        <v>0.31888312101364136</v>
      </c>
      <c r="O444" s="79">
        <v>0.39004817605018616</v>
      </c>
      <c r="P444" s="79">
        <v>0.43665209412574768</v>
      </c>
      <c r="Q444" s="79">
        <v>0.41494491696357727</v>
      </c>
      <c r="R444" s="79">
        <v>0.41085979342460632</v>
      </c>
      <c r="S444" s="79">
        <v>0.39176753163337708</v>
      </c>
      <c r="T444" s="79">
        <v>0.37649726867675781</v>
      </c>
      <c r="U444" s="79">
        <v>0.36936983466148376</v>
      </c>
      <c r="V444" s="79">
        <v>0.35548350214958191</v>
      </c>
      <c r="W444" s="79">
        <v>0.34604772925376892</v>
      </c>
      <c r="X444" s="79">
        <v>0.38332989811897278</v>
      </c>
      <c r="Y444" s="79">
        <v>0.41117540001869202</v>
      </c>
      <c r="Z444" s="79">
        <v>0.43716898560523987</v>
      </c>
      <c r="AA444" s="79">
        <v>0.51647675037384033</v>
      </c>
      <c r="AB444" s="79">
        <v>0.55152583122253418</v>
      </c>
      <c r="AC444" s="79">
        <v>0.59851902723312378</v>
      </c>
      <c r="AD444" s="79">
        <v>0.61706084012985229</v>
      </c>
      <c r="AE444" s="79">
        <v>0.58316195011138916</v>
      </c>
      <c r="AF444" s="79">
        <v>0.47248443961143494</v>
      </c>
      <c r="AG444" s="79">
        <v>-8.2386031746864319E-2</v>
      </c>
      <c r="AH444" s="79">
        <v>-6.9959305226802826E-2</v>
      </c>
      <c r="AI444" s="79">
        <v>-5.7214271277189255E-2</v>
      </c>
      <c r="AJ444" s="79">
        <v>-5.5316440761089325E-2</v>
      </c>
      <c r="AK444" s="79">
        <v>-5.033189058303833E-2</v>
      </c>
      <c r="AL444" s="79">
        <v>-4.6383019536733627E-2</v>
      </c>
      <c r="AM444" s="79">
        <v>-3.8364924490451813E-2</v>
      </c>
      <c r="AN444" s="79">
        <v>-6.2002409249544144E-2</v>
      </c>
      <c r="AO444" s="79">
        <v>-4.5380823314189911E-2</v>
      </c>
      <c r="AP444" s="79">
        <v>-4.9831673502922058E-2</v>
      </c>
      <c r="AQ444" s="79">
        <v>-6.0748491436243057E-2</v>
      </c>
      <c r="AR444" s="79">
        <v>-6.7852288484573364E-2</v>
      </c>
      <c r="AS444" s="79">
        <v>-6.0696437954902649E-2</v>
      </c>
      <c r="AT444" s="79">
        <v>-6.4600624144077301E-2</v>
      </c>
      <c r="AU444" s="79">
        <v>-7.671751081943512E-2</v>
      </c>
      <c r="AV444" s="79">
        <v>-4.033539816737175E-2</v>
      </c>
      <c r="AW444" s="79">
        <v>-4.3420571833848953E-2</v>
      </c>
      <c r="AX444" s="79">
        <v>-7.0288330316543579E-2</v>
      </c>
      <c r="AY444" s="79">
        <v>-4.5067261904478073E-2</v>
      </c>
      <c r="AZ444" s="79">
        <v>-1.4708429574966431E-2</v>
      </c>
      <c r="BA444" s="79">
        <v>-5.7940345257520676E-2</v>
      </c>
      <c r="BB444" s="79">
        <v>-6.4497984945774078E-2</v>
      </c>
      <c r="BC444" s="79">
        <v>-6.3692525029182434E-2</v>
      </c>
      <c r="BD444" s="79">
        <v>-9.2578403651714325E-2</v>
      </c>
      <c r="BE444" s="79">
        <v>-6.7346766591072083E-2</v>
      </c>
      <c r="BF444" s="79">
        <v>-5.5643394589424133E-2</v>
      </c>
      <c r="BG444" s="79">
        <v>-4.5593366026878357E-2</v>
      </c>
      <c r="BH444" s="79">
        <v>-4.4404838234186172E-2</v>
      </c>
      <c r="BI444" s="79">
        <v>-3.9700500667095184E-2</v>
      </c>
      <c r="BJ444" s="79">
        <v>-3.6011066287755966E-2</v>
      </c>
      <c r="BK444" s="79">
        <v>-2.6425264775753021E-2</v>
      </c>
      <c r="BL444" s="79">
        <v>-4.7366980463266373E-2</v>
      </c>
      <c r="BM444" s="79">
        <v>-3.2140199095010757E-2</v>
      </c>
      <c r="BN444" s="79">
        <v>-3.5445787012577057E-2</v>
      </c>
      <c r="BO444" s="79">
        <v>-4.3129220604896545E-2</v>
      </c>
      <c r="BP444" s="79">
        <v>-5.0844904035329819E-2</v>
      </c>
      <c r="BQ444" s="79">
        <v>-4.3519679456949234E-2</v>
      </c>
      <c r="BR444" s="79">
        <v>-4.8060555011034012E-2</v>
      </c>
      <c r="BS444" s="79">
        <v>-5.9889901429414749E-2</v>
      </c>
      <c r="BT444" s="79">
        <v>-2.2101210430264473E-2</v>
      </c>
      <c r="BU444" s="79">
        <v>-2.2128280252218246E-2</v>
      </c>
      <c r="BV444" s="79">
        <v>-4.567304253578186E-2</v>
      </c>
      <c r="BW444" s="79">
        <v>-2.3814225569367409E-2</v>
      </c>
      <c r="BX444" s="79">
        <v>4.9212179146707058E-3</v>
      </c>
      <c r="BY444" s="79">
        <v>-3.5591743886470795E-2</v>
      </c>
      <c r="BZ444" s="79">
        <v>-4.2477834969758987E-2</v>
      </c>
      <c r="CA444" s="79">
        <v>-4.3117281049489975E-2</v>
      </c>
      <c r="CB444" s="79">
        <v>-7.3802299797534943E-2</v>
      </c>
      <c r="CC444" s="79">
        <v>-5.6930612772703171E-2</v>
      </c>
      <c r="CD444" s="79">
        <v>-4.5728240162134171E-2</v>
      </c>
      <c r="CE444" s="79">
        <v>-3.7544760853052139E-2</v>
      </c>
      <c r="CF444" s="79">
        <v>-3.6847494542598724E-2</v>
      </c>
      <c r="CG444" s="79">
        <v>-3.2337237149477005E-2</v>
      </c>
      <c r="CH444" s="79">
        <v>-2.8827492147684097E-2</v>
      </c>
      <c r="CI444" s="79">
        <v>-1.8155893310904503E-2</v>
      </c>
      <c r="CJ444" s="79">
        <v>-3.7230521440505981E-2</v>
      </c>
      <c r="CK444" s="79">
        <v>-2.296978235244751E-2</v>
      </c>
      <c r="CL444" s="79">
        <v>-2.5482166558504105E-2</v>
      </c>
      <c r="CM444" s="79">
        <v>-3.0926166102290154E-2</v>
      </c>
      <c r="CN444" s="79">
        <v>-3.9065636694431305E-2</v>
      </c>
      <c r="CO444" s="79">
        <v>-3.1623110175132751E-2</v>
      </c>
      <c r="CP444" s="79">
        <v>-3.6604952067136765E-2</v>
      </c>
      <c r="CQ444" s="79">
        <v>-4.8235151916742325E-2</v>
      </c>
      <c r="CR444" s="79">
        <v>-9.472268633544445E-3</v>
      </c>
      <c r="CS444" s="79">
        <v>-7.3813027702271938E-3</v>
      </c>
      <c r="CT444" s="79">
        <v>-2.8624564409255981E-2</v>
      </c>
      <c r="CU444" s="79">
        <v>-9.0944366529583931E-3</v>
      </c>
      <c r="CV444" s="79">
        <v>1.8516652286052704E-2</v>
      </c>
      <c r="CW444" s="79">
        <v>-2.0113168284296989E-2</v>
      </c>
      <c r="CX444" s="79">
        <v>-2.7226744219660759E-2</v>
      </c>
      <c r="CY444" s="79">
        <v>-2.8866928070783615E-2</v>
      </c>
      <c r="CZ444" s="79">
        <v>-6.0798034071922302E-2</v>
      </c>
      <c r="DA444" s="79">
        <v>-4.6514466404914856E-2</v>
      </c>
      <c r="DB444" s="79">
        <v>-3.5813082009553909E-2</v>
      </c>
      <c r="DC444" s="79">
        <v>-2.9496157541871071E-2</v>
      </c>
      <c r="DD444" s="79">
        <v>-2.9290148988366127E-2</v>
      </c>
      <c r="DE444" s="79">
        <v>-2.4973973631858826E-2</v>
      </c>
      <c r="DF444" s="79">
        <v>-2.1643910557031631E-2</v>
      </c>
      <c r="DG444" s="79">
        <v>-9.8865209147334099E-3</v>
      </c>
      <c r="DH444" s="79">
        <v>-2.7094069868326187E-2</v>
      </c>
      <c r="DI444" s="79">
        <v>-1.3799366541206837E-2</v>
      </c>
      <c r="DJ444" s="79">
        <v>-1.5518544241786003E-2</v>
      </c>
      <c r="DK444" s="79">
        <v>-1.8723113462328911E-2</v>
      </c>
      <c r="DL444" s="79">
        <v>-2.7286365628242493E-2</v>
      </c>
      <c r="DM444" s="79">
        <v>-1.972653716802597E-2</v>
      </c>
      <c r="DN444" s="79">
        <v>-2.5149350985884666E-2</v>
      </c>
      <c r="DO444" s="79">
        <v>-3.6580406129360199E-2</v>
      </c>
      <c r="DP444" s="79">
        <v>3.1566729303449392E-3</v>
      </c>
      <c r="DQ444" s="79">
        <v>7.3656756430864334E-3</v>
      </c>
      <c r="DR444" s="79">
        <v>-1.1576089076697826E-2</v>
      </c>
      <c r="DS444" s="79">
        <v>5.6253522634506226E-3</v>
      </c>
      <c r="DT444" s="79">
        <v>3.2112084329128265E-2</v>
      </c>
      <c r="DU444" s="79">
        <v>-4.6345936134457588E-3</v>
      </c>
      <c r="DV444" s="79">
        <v>-1.1975654400885105E-2</v>
      </c>
      <c r="DW444" s="79">
        <v>-1.4616576954722404E-2</v>
      </c>
      <c r="DX444" s="79">
        <v>-4.7793760895729065E-2</v>
      </c>
      <c r="DY444" s="79">
        <v>-3.1475197523832321E-2</v>
      </c>
      <c r="DZ444" s="79">
        <v>-2.1497169509530067E-2</v>
      </c>
      <c r="EA444" s="79">
        <v>-1.7875252291560173E-2</v>
      </c>
      <c r="EB444" s="79">
        <v>-1.8378546461462975E-2</v>
      </c>
      <c r="EC444" s="79">
        <v>-1.434258371591568E-2</v>
      </c>
      <c r="ED444" s="79">
        <v>-1.1271963827311993E-2</v>
      </c>
      <c r="EE444" s="79">
        <v>2.0531387999653816E-3</v>
      </c>
      <c r="EF444" s="79">
        <v>-1.2458637356758118E-2</v>
      </c>
      <c r="EG444" s="79">
        <v>-5.5874243844300508E-4</v>
      </c>
      <c r="EH444" s="79">
        <v>-1.1326572857797146E-3</v>
      </c>
      <c r="EI444" s="79">
        <v>-1.1038422817364335E-3</v>
      </c>
      <c r="EJ444" s="79">
        <v>-1.027897372841835E-2</v>
      </c>
      <c r="EK444" s="79">
        <v>-2.549775643274188E-3</v>
      </c>
      <c r="EL444" s="79">
        <v>-8.6092827841639519E-3</v>
      </c>
      <c r="EM444" s="79">
        <v>-1.975279301404953E-2</v>
      </c>
      <c r="EN444" s="79">
        <v>2.1390859037637711E-2</v>
      </c>
      <c r="EO444" s="79">
        <v>2.8657970950007439E-2</v>
      </c>
      <c r="EP444" s="79">
        <v>1.3039201498031616E-2</v>
      </c>
      <c r="EQ444" s="79">
        <v>2.6878390461206436E-2</v>
      </c>
      <c r="ER444" s="79">
        <v>5.174173042178154E-2</v>
      </c>
      <c r="ES444" s="79">
        <v>1.7714010551571846E-2</v>
      </c>
      <c r="ET444" s="79">
        <v>1.004449836909771E-2</v>
      </c>
      <c r="EU444" s="79">
        <v>5.9586684219539165E-3</v>
      </c>
      <c r="EV444" s="79">
        <v>-2.901766449213028E-2</v>
      </c>
      <c r="EW444" s="79">
        <v>57.146099090576172</v>
      </c>
      <c r="EX444" s="79">
        <v>56.438709259033203</v>
      </c>
      <c r="EY444" s="79">
        <v>56.4649658203125</v>
      </c>
      <c r="EZ444" s="79">
        <v>56.185394287109375</v>
      </c>
      <c r="FA444" s="79">
        <v>56.118362426757813</v>
      </c>
      <c r="FB444" s="79">
        <v>55.642375946044922</v>
      </c>
      <c r="FC444" s="79">
        <v>56.071498870849609</v>
      </c>
      <c r="FD444" s="79">
        <v>58.048225402832031</v>
      </c>
      <c r="FE444" s="79">
        <v>60.956245422363281</v>
      </c>
      <c r="FF444" s="79">
        <v>64.123954772949219</v>
      </c>
      <c r="FG444" s="79">
        <v>67.201042175292969</v>
      </c>
      <c r="FH444" s="79">
        <v>69.93133544921875</v>
      </c>
      <c r="FI444" s="79">
        <v>72.763252258300781</v>
      </c>
      <c r="FJ444" s="79">
        <v>74.504966735839844</v>
      </c>
      <c r="FK444" s="79">
        <v>76.416656494140625</v>
      </c>
      <c r="FL444" s="79">
        <v>76.949905395507813</v>
      </c>
      <c r="FM444" s="79">
        <v>76.650726318359375</v>
      </c>
      <c r="FN444" s="79">
        <v>75.342391967773438</v>
      </c>
      <c r="FO444" s="79">
        <v>72.24505615234375</v>
      </c>
      <c r="FP444" s="79">
        <v>68.547508239746094</v>
      </c>
      <c r="FQ444" s="79">
        <v>65.406463623046875</v>
      </c>
      <c r="FR444" s="79">
        <v>62.979907989501953</v>
      </c>
      <c r="FS444" s="79">
        <v>61.573307037353516</v>
      </c>
      <c r="FT444" s="79">
        <v>60.677383422851563</v>
      </c>
      <c r="FU444" s="79">
        <v>9.1618122532963753E-3</v>
      </c>
      <c r="FV444" s="79">
        <v>1.7023058608174324E-2</v>
      </c>
      <c r="FW444" s="79">
        <v>8.5029155015945435E-3</v>
      </c>
      <c r="FX444" s="79">
        <v>4156</v>
      </c>
      <c r="FY444" s="79">
        <v>1</v>
      </c>
      <c r="FZ444" s="52"/>
      <c r="GA444" s="34"/>
    </row>
    <row r="445" spans="1:183" x14ac:dyDescent="0.25">
      <c r="A445" t="s">
        <v>186</v>
      </c>
      <c r="B445" t="s">
        <v>236</v>
      </c>
      <c r="C445" t="s">
        <v>194</v>
      </c>
      <c r="D445" t="s">
        <v>203</v>
      </c>
      <c r="E445" t="s">
        <v>206</v>
      </c>
      <c r="F445" t="s">
        <v>178</v>
      </c>
      <c r="G445" t="s">
        <v>1</v>
      </c>
      <c r="H445" s="79">
        <v>22585</v>
      </c>
      <c r="I445" s="79">
        <v>0.33530166745185852</v>
      </c>
      <c r="J445" s="79">
        <v>0.2931673526763916</v>
      </c>
      <c r="K445" s="79">
        <v>0.27239510416984558</v>
      </c>
      <c r="L445" s="79">
        <v>0.25743448734283447</v>
      </c>
      <c r="M445" s="79">
        <v>0.25866445899009705</v>
      </c>
      <c r="N445" s="79">
        <v>0.27607917785644531</v>
      </c>
      <c r="O445" s="79">
        <v>0.32631459832191467</v>
      </c>
      <c r="P445" s="79">
        <v>0.39013758301734924</v>
      </c>
      <c r="Q445" s="79">
        <v>0.37759557366371155</v>
      </c>
      <c r="R445" s="79">
        <v>0.36549785733222961</v>
      </c>
      <c r="S445" s="79">
        <v>0.3475525975227356</v>
      </c>
      <c r="T445" s="79">
        <v>0.34746235609054565</v>
      </c>
      <c r="U445" s="79">
        <v>0.33715683221817017</v>
      </c>
      <c r="V445" s="79">
        <v>0.32996267080307007</v>
      </c>
      <c r="W445" s="79">
        <v>0.32460001111030579</v>
      </c>
      <c r="X445" s="79">
        <v>0.34060963988304138</v>
      </c>
      <c r="Y445" s="79">
        <v>0.34609916806221008</v>
      </c>
      <c r="Z445" s="79">
        <v>0.36255207657814026</v>
      </c>
      <c r="AA445" s="79">
        <v>0.44752323627471924</v>
      </c>
      <c r="AB445" s="79">
        <v>0.48997455835342407</v>
      </c>
      <c r="AC445" s="79">
        <v>0.52844524383544922</v>
      </c>
      <c r="AD445" s="79">
        <v>0.55266380310058594</v>
      </c>
      <c r="AE445" s="79">
        <v>0.50942486524581909</v>
      </c>
      <c r="AF445" s="79">
        <v>0.42176148295402527</v>
      </c>
      <c r="AG445" s="79">
        <v>-8.8749773800373077E-2</v>
      </c>
      <c r="AH445" s="79">
        <v>-7.7135801315307617E-2</v>
      </c>
      <c r="AI445" s="79">
        <v>-5.7735718786716461E-2</v>
      </c>
      <c r="AJ445" s="79">
        <v>-5.6833390146493912E-2</v>
      </c>
      <c r="AK445" s="79">
        <v>-4.5383457094430923E-2</v>
      </c>
      <c r="AL445" s="79">
        <v>-3.5638011991977692E-2</v>
      </c>
      <c r="AM445" s="79">
        <v>-3.104606457054615E-2</v>
      </c>
      <c r="AN445" s="79">
        <v>-3.6948759108781815E-2</v>
      </c>
      <c r="AO445" s="79">
        <v>-2.9326179996132851E-2</v>
      </c>
      <c r="AP445" s="79">
        <v>-2.7895934879779816E-2</v>
      </c>
      <c r="AQ445" s="79">
        <v>-3.3074986189603806E-2</v>
      </c>
      <c r="AR445" s="79">
        <v>-2.7886398136615753E-2</v>
      </c>
      <c r="AS445" s="79">
        <v>-2.6676330715417862E-2</v>
      </c>
      <c r="AT445" s="79">
        <v>-3.1655002385377884E-2</v>
      </c>
      <c r="AU445" s="79">
        <v>-2.7728555724024773E-2</v>
      </c>
      <c r="AV445" s="79">
        <v>-4.9899951554834843E-3</v>
      </c>
      <c r="AW445" s="79">
        <v>-1.0118896141648293E-2</v>
      </c>
      <c r="AX445" s="79">
        <v>-3.7218563258647919E-2</v>
      </c>
      <c r="AY445" s="79">
        <v>-1.7982864752411842E-2</v>
      </c>
      <c r="AZ445" s="79">
        <v>1.2114214478060603E-3</v>
      </c>
      <c r="BA445" s="79">
        <v>-2.2479532286524773E-2</v>
      </c>
      <c r="BB445" s="79">
        <v>-3.718297928571701E-2</v>
      </c>
      <c r="BC445" s="79">
        <v>-5.9903413057327271E-2</v>
      </c>
      <c r="BD445" s="79">
        <v>-7.3771029710769653E-2</v>
      </c>
      <c r="BE445" s="79">
        <v>-7.3802322149276733E-2</v>
      </c>
      <c r="BF445" s="79">
        <v>-6.3732363283634186E-2</v>
      </c>
      <c r="BG445" s="79">
        <v>-4.6894792467355728E-2</v>
      </c>
      <c r="BH445" s="79">
        <v>-4.6985950320959091E-2</v>
      </c>
      <c r="BI445" s="79">
        <v>-3.680824488401413E-2</v>
      </c>
      <c r="BJ445" s="79">
        <v>-2.7335269376635551E-2</v>
      </c>
      <c r="BK445" s="79">
        <v>-2.1999359130859375E-2</v>
      </c>
      <c r="BL445" s="79">
        <v>-2.6304284110665321E-2</v>
      </c>
      <c r="BM445" s="79">
        <v>-1.9139969721436501E-2</v>
      </c>
      <c r="BN445" s="79">
        <v>-1.6815980896353722E-2</v>
      </c>
      <c r="BO445" s="79">
        <v>-2.1617855876684189E-2</v>
      </c>
      <c r="BP445" s="79">
        <v>-1.6652761027216911E-2</v>
      </c>
      <c r="BQ445" s="79">
        <v>-1.5578971244394779E-2</v>
      </c>
      <c r="BR445" s="79">
        <v>-1.9820783287286758E-2</v>
      </c>
      <c r="BS445" s="79">
        <v>-1.5618052333593369E-2</v>
      </c>
      <c r="BT445" s="79">
        <v>6.9270189851522446E-3</v>
      </c>
      <c r="BU445" s="79">
        <v>2.6316640432924032E-3</v>
      </c>
      <c r="BV445" s="79">
        <v>-2.347271703183651E-2</v>
      </c>
      <c r="BW445" s="79">
        <v>-3.3492222428321838E-3</v>
      </c>
      <c r="BX445" s="79">
        <v>1.5949912369251251E-2</v>
      </c>
      <c r="BY445" s="79">
        <v>-7.4493270367383957E-3</v>
      </c>
      <c r="BZ445" s="79">
        <v>-2.1830758079886436E-2</v>
      </c>
      <c r="CA445" s="79">
        <v>-4.5042824000120163E-2</v>
      </c>
      <c r="CB445" s="79">
        <v>-5.9489630162715912E-2</v>
      </c>
      <c r="CC445" s="79">
        <v>-6.3449770212173462E-2</v>
      </c>
      <c r="CD445" s="79">
        <v>-5.4449178278446198E-2</v>
      </c>
      <c r="CE445" s="79">
        <v>-3.938639909029007E-2</v>
      </c>
      <c r="CF445" s="79">
        <v>-4.0165644139051437E-2</v>
      </c>
      <c r="CG445" s="79">
        <v>-3.0869079753756523E-2</v>
      </c>
      <c r="CH445" s="79">
        <v>-2.1584814414381981E-2</v>
      </c>
      <c r="CI445" s="79">
        <v>-1.5733638778328896E-2</v>
      </c>
      <c r="CJ445" s="79">
        <v>-1.8931951373815536E-2</v>
      </c>
      <c r="CK445" s="79">
        <v>-1.2085030786693096E-2</v>
      </c>
      <c r="CL445" s="79">
        <v>-9.1420384123921394E-3</v>
      </c>
      <c r="CM445" s="79">
        <v>-1.3682682067155838E-2</v>
      </c>
      <c r="CN445" s="79">
        <v>-8.8723795488476753E-3</v>
      </c>
      <c r="CO445" s="79">
        <v>-7.8929746523499489E-3</v>
      </c>
      <c r="CP445" s="79">
        <v>-1.1624437756836414E-2</v>
      </c>
      <c r="CQ445" s="79">
        <v>-7.2303535416722298E-3</v>
      </c>
      <c r="CR445" s="79">
        <v>1.5180706046521664E-2</v>
      </c>
      <c r="CS445" s="79">
        <v>1.1462663300335407E-2</v>
      </c>
      <c r="CT445" s="79">
        <v>-1.3952388428151608E-2</v>
      </c>
      <c r="CU445" s="79">
        <v>6.7859934642910957E-3</v>
      </c>
      <c r="CV445" s="79">
        <v>2.6157746091485023E-2</v>
      </c>
      <c r="CW445" s="79">
        <v>2.9605473391711712E-3</v>
      </c>
      <c r="CX445" s="79">
        <v>-1.1197854764759541E-2</v>
      </c>
      <c r="CY445" s="79">
        <v>-3.4750424325466156E-2</v>
      </c>
      <c r="CZ445" s="79">
        <v>-4.9598380923271179E-2</v>
      </c>
      <c r="DA445" s="79">
        <v>-5.309721827507019E-2</v>
      </c>
      <c r="DB445" s="79">
        <v>-4.5165993273258209E-2</v>
      </c>
      <c r="DC445" s="79">
        <v>-3.1878009438514709E-2</v>
      </c>
      <c r="DD445" s="79">
        <v>-3.3345337957143784E-2</v>
      </c>
      <c r="DE445" s="79">
        <v>-2.4929916486144066E-2</v>
      </c>
      <c r="DF445" s="79">
        <v>-1.583435945212841E-2</v>
      </c>
      <c r="DG445" s="79">
        <v>-9.4679193571209908E-3</v>
      </c>
      <c r="DH445" s="79">
        <v>-1.1559616774320602E-2</v>
      </c>
      <c r="DI445" s="79">
        <v>-5.0300927832722664E-3</v>
      </c>
      <c r="DJ445" s="79">
        <v>-1.4680972089990973E-3</v>
      </c>
      <c r="DK445" s="79">
        <v>-5.7475096546113491E-3</v>
      </c>
      <c r="DL445" s="79">
        <v>-1.0919969063252211E-3</v>
      </c>
      <c r="DM445" s="79">
        <v>-2.0697586296591908E-4</v>
      </c>
      <c r="DN445" s="79">
        <v>-3.4280917607247829E-3</v>
      </c>
      <c r="DO445" s="79">
        <v>1.1573444353416562E-3</v>
      </c>
      <c r="DP445" s="79">
        <v>2.3434393107891083E-2</v>
      </c>
      <c r="DQ445" s="79">
        <v>2.0293662324547768E-2</v>
      </c>
      <c r="DR445" s="79">
        <v>-4.4320570304989815E-3</v>
      </c>
      <c r="DS445" s="79">
        <v>1.6921209171414375E-2</v>
      </c>
      <c r="DT445" s="79">
        <v>3.6365579813718796E-2</v>
      </c>
      <c r="DU445" s="79">
        <v>1.3370422646403313E-2</v>
      </c>
      <c r="DV445" s="79">
        <v>-5.6495179887861013E-4</v>
      </c>
      <c r="DW445" s="79">
        <v>-2.4458022788167E-2</v>
      </c>
      <c r="DX445" s="79">
        <v>-3.9707127958536148E-2</v>
      </c>
      <c r="DY445" s="79">
        <v>-3.8149774074554443E-2</v>
      </c>
      <c r="DZ445" s="79">
        <v>-3.1762551516294479E-2</v>
      </c>
      <c r="EA445" s="79">
        <v>-2.1037081256508827E-2</v>
      </c>
      <c r="EB445" s="79">
        <v>-2.3497901856899261E-2</v>
      </c>
      <c r="EC445" s="79">
        <v>-1.6354702413082123E-2</v>
      </c>
      <c r="ED445" s="79">
        <v>-7.5316173024475574E-3</v>
      </c>
      <c r="EE445" s="79">
        <v>-4.2121368460357189E-4</v>
      </c>
      <c r="EF445" s="79">
        <v>-9.1513880761340261E-4</v>
      </c>
      <c r="EG445" s="79">
        <v>5.156117957085371E-3</v>
      </c>
      <c r="EH445" s="79">
        <v>9.611855261027813E-3</v>
      </c>
      <c r="EI445" s="79">
        <v>5.7096192613244057E-3</v>
      </c>
      <c r="EJ445" s="79">
        <v>1.0141639038920403E-2</v>
      </c>
      <c r="EK445" s="79">
        <v>1.0890384204685688E-2</v>
      </c>
      <c r="EL445" s="79">
        <v>8.4061305969953537E-3</v>
      </c>
      <c r="EM445" s="79">
        <v>1.3267847709357738E-2</v>
      </c>
      <c r="EN445" s="79">
        <v>3.5351406782865524E-2</v>
      </c>
      <c r="EO445" s="79">
        <v>3.3044222742319107E-2</v>
      </c>
      <c r="EP445" s="79">
        <v>9.3137882649898529E-3</v>
      </c>
      <c r="EQ445" s="79">
        <v>3.1554851680994034E-2</v>
      </c>
      <c r="ER445" s="79">
        <v>5.1104072481393814E-2</v>
      </c>
      <c r="ES445" s="79">
        <v>2.840062789618969E-2</v>
      </c>
      <c r="ET445" s="79">
        <v>1.4787270687520504E-2</v>
      </c>
      <c r="EU445" s="79">
        <v>-9.5974309369921684E-3</v>
      </c>
      <c r="EV445" s="79">
        <v>-2.5425732135772705E-2</v>
      </c>
      <c r="EW445" s="79">
        <v>55.052352905273438</v>
      </c>
      <c r="EX445" s="79">
        <v>54.643138885498047</v>
      </c>
      <c r="EY445" s="79">
        <v>54.945072174072266</v>
      </c>
      <c r="EZ445" s="79">
        <v>55.115413665771484</v>
      </c>
      <c r="FA445" s="79">
        <v>55.206562042236328</v>
      </c>
      <c r="FB445" s="79">
        <v>55.161247253417969</v>
      </c>
      <c r="FC445" s="79">
        <v>55.306095123291016</v>
      </c>
      <c r="FD445" s="79">
        <v>57.116504669189453</v>
      </c>
      <c r="FE445" s="79">
        <v>59.585487365722656</v>
      </c>
      <c r="FF445" s="79">
        <v>62.08148193359375</v>
      </c>
      <c r="FG445" s="79">
        <v>64.516860961914063</v>
      </c>
      <c r="FH445" s="79">
        <v>66.958305358886719</v>
      </c>
      <c r="FI445" s="79">
        <v>69.739044189453125</v>
      </c>
      <c r="FJ445" s="79">
        <v>71.626129150390625</v>
      </c>
      <c r="FK445" s="79">
        <v>73.415306091308594</v>
      </c>
      <c r="FL445" s="79">
        <v>73.49456787109375</v>
      </c>
      <c r="FM445" s="79">
        <v>72.880935668945313</v>
      </c>
      <c r="FN445" s="79">
        <v>71.291610717773438</v>
      </c>
      <c r="FO445" s="79">
        <v>68.0606689453125</v>
      </c>
      <c r="FP445" s="79">
        <v>64.990631103515625</v>
      </c>
      <c r="FQ445" s="79">
        <v>61.192070007324219</v>
      </c>
      <c r="FR445" s="79">
        <v>59.556552886962891</v>
      </c>
      <c r="FS445" s="79">
        <v>58.486339569091797</v>
      </c>
      <c r="FT445" s="79">
        <v>57.494277954101563</v>
      </c>
      <c r="FU445" s="79">
        <v>5.5298334918916225E-3</v>
      </c>
      <c r="FV445" s="79">
        <v>1.0076477192342281E-2</v>
      </c>
      <c r="FW445" s="79">
        <v>5.6431149132549763E-3</v>
      </c>
      <c r="FX445" s="79">
        <v>3320</v>
      </c>
      <c r="FY445" s="79">
        <v>1</v>
      </c>
      <c r="FZ445" s="52"/>
      <c r="GA445" s="34"/>
    </row>
    <row r="446" spans="1:183" x14ac:dyDescent="0.25">
      <c r="A446" t="s">
        <v>186</v>
      </c>
      <c r="B446" t="s">
        <v>236</v>
      </c>
      <c r="C446" t="s">
        <v>194</v>
      </c>
      <c r="D446" t="s">
        <v>203</v>
      </c>
      <c r="E446" t="s">
        <v>206</v>
      </c>
      <c r="F446" t="s">
        <v>179</v>
      </c>
      <c r="G446" t="s">
        <v>1</v>
      </c>
      <c r="H446" s="79">
        <v>987</v>
      </c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  <c r="AH446" s="79"/>
      <c r="AI446" s="79"/>
      <c r="AJ446" s="79"/>
      <c r="AK446" s="79"/>
      <c r="AL446" s="79"/>
      <c r="AM446" s="79"/>
      <c r="AN446" s="79"/>
      <c r="AO446" s="79"/>
      <c r="AP446" s="79"/>
      <c r="AQ446" s="79"/>
      <c r="AR446" s="79"/>
      <c r="AS446" s="79"/>
      <c r="AT446" s="79"/>
      <c r="AU446" s="79"/>
      <c r="AV446" s="79"/>
      <c r="AW446" s="79"/>
      <c r="AX446" s="79"/>
      <c r="AY446" s="79"/>
      <c r="AZ446" s="79"/>
      <c r="BA446" s="79"/>
      <c r="BB446" s="79"/>
      <c r="BC446" s="79"/>
      <c r="BD446" s="79"/>
      <c r="BE446" s="79"/>
      <c r="BF446" s="79"/>
      <c r="BG446" s="79"/>
      <c r="BH446" s="79"/>
      <c r="BI446" s="79"/>
      <c r="BJ446" s="79"/>
      <c r="BK446" s="79"/>
      <c r="BL446" s="79"/>
      <c r="BM446" s="79"/>
      <c r="BN446" s="79"/>
      <c r="BO446" s="79"/>
      <c r="BP446" s="79"/>
      <c r="BQ446" s="79"/>
      <c r="BR446" s="79"/>
      <c r="BS446" s="79"/>
      <c r="BT446" s="79"/>
      <c r="BU446" s="79"/>
      <c r="BV446" s="79"/>
      <c r="BW446" s="79"/>
      <c r="BX446" s="79"/>
      <c r="BY446" s="79"/>
      <c r="BZ446" s="79"/>
      <c r="CA446" s="79"/>
      <c r="CB446" s="79"/>
      <c r="CC446" s="79"/>
      <c r="CD446" s="79"/>
      <c r="CE446" s="79"/>
      <c r="CF446" s="79"/>
      <c r="CG446" s="79"/>
      <c r="CH446" s="79"/>
      <c r="CI446" s="79"/>
      <c r="CJ446" s="79"/>
      <c r="CK446" s="79"/>
      <c r="CL446" s="79"/>
      <c r="CM446" s="79"/>
      <c r="CN446" s="79"/>
      <c r="CO446" s="79"/>
      <c r="CP446" s="79"/>
      <c r="CQ446" s="79"/>
      <c r="CR446" s="79"/>
      <c r="CS446" s="79"/>
      <c r="CT446" s="79"/>
      <c r="CU446" s="79"/>
      <c r="CV446" s="79"/>
      <c r="CW446" s="79"/>
      <c r="CX446" s="79"/>
      <c r="CY446" s="79"/>
      <c r="CZ446" s="79"/>
      <c r="DA446" s="79"/>
      <c r="DB446" s="79"/>
      <c r="DC446" s="79"/>
      <c r="DD446" s="79"/>
      <c r="DE446" s="79"/>
      <c r="DF446" s="79"/>
      <c r="DG446" s="79"/>
      <c r="DH446" s="79"/>
      <c r="DI446" s="79"/>
      <c r="DJ446" s="79"/>
      <c r="DK446" s="79"/>
      <c r="DL446" s="79"/>
      <c r="DM446" s="79"/>
      <c r="DN446" s="79"/>
      <c r="DO446" s="79"/>
      <c r="DP446" s="79"/>
      <c r="DQ446" s="79"/>
      <c r="DR446" s="79"/>
      <c r="DS446" s="79"/>
      <c r="DT446" s="79"/>
      <c r="DU446" s="79"/>
      <c r="DV446" s="79"/>
      <c r="DW446" s="79"/>
      <c r="DX446" s="79"/>
      <c r="DY446" s="79"/>
      <c r="DZ446" s="79"/>
      <c r="EA446" s="79"/>
      <c r="EB446" s="79"/>
      <c r="EC446" s="79"/>
      <c r="ED446" s="79"/>
      <c r="EE446" s="79"/>
      <c r="EF446" s="79"/>
      <c r="EG446" s="79"/>
      <c r="EH446" s="79"/>
      <c r="EI446" s="79"/>
      <c r="EJ446" s="79"/>
      <c r="EK446" s="79"/>
      <c r="EL446" s="79"/>
      <c r="EM446" s="79"/>
      <c r="EN446" s="79"/>
      <c r="EO446" s="79"/>
      <c r="EP446" s="79"/>
      <c r="EQ446" s="79"/>
      <c r="ER446" s="79"/>
      <c r="ES446" s="79"/>
      <c r="ET446" s="79"/>
      <c r="EU446" s="79"/>
      <c r="EV446" s="79"/>
      <c r="EW446" s="79"/>
      <c r="EX446" s="79"/>
      <c r="EY446" s="79"/>
      <c r="EZ446" s="79"/>
      <c r="FA446" s="79"/>
      <c r="FB446" s="79"/>
      <c r="FC446" s="79"/>
      <c r="FD446" s="79"/>
      <c r="FE446" s="79"/>
      <c r="FF446" s="79"/>
      <c r="FG446" s="79"/>
      <c r="FH446" s="79"/>
      <c r="FI446" s="79"/>
      <c r="FJ446" s="79"/>
      <c r="FK446" s="79"/>
      <c r="FL446" s="79"/>
      <c r="FM446" s="79"/>
      <c r="FN446" s="79"/>
      <c r="FO446" s="79"/>
      <c r="FP446" s="79"/>
      <c r="FQ446" s="79"/>
      <c r="FR446" s="79"/>
      <c r="FS446" s="79"/>
      <c r="FT446" s="79"/>
      <c r="FU446" s="79"/>
      <c r="FV446" s="79"/>
      <c r="FW446" s="79"/>
      <c r="FX446" s="79">
        <v>48</v>
      </c>
      <c r="FY446" s="79">
        <v>0</v>
      </c>
      <c r="FZ446" s="52"/>
      <c r="GA446" s="34"/>
    </row>
    <row r="447" spans="1:183" x14ac:dyDescent="0.25">
      <c r="A447" t="s">
        <v>186</v>
      </c>
      <c r="B447" t="s">
        <v>236</v>
      </c>
      <c r="C447" t="s">
        <v>194</v>
      </c>
      <c r="D447" t="s">
        <v>203</v>
      </c>
      <c r="E447" t="s">
        <v>206</v>
      </c>
      <c r="F447" t="s">
        <v>180</v>
      </c>
      <c r="G447" t="s">
        <v>1</v>
      </c>
      <c r="H447" s="79">
        <v>548</v>
      </c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  <c r="AH447" s="79"/>
      <c r="AI447" s="79"/>
      <c r="AJ447" s="79"/>
      <c r="AK447" s="79"/>
      <c r="AL447" s="79"/>
      <c r="AM447" s="79"/>
      <c r="AN447" s="79"/>
      <c r="AO447" s="79"/>
      <c r="AP447" s="79"/>
      <c r="AQ447" s="79"/>
      <c r="AR447" s="79"/>
      <c r="AS447" s="79"/>
      <c r="AT447" s="79"/>
      <c r="AU447" s="79"/>
      <c r="AV447" s="79"/>
      <c r="AW447" s="79"/>
      <c r="AX447" s="79"/>
      <c r="AY447" s="79"/>
      <c r="AZ447" s="79"/>
      <c r="BA447" s="79"/>
      <c r="BB447" s="79"/>
      <c r="BC447" s="79"/>
      <c r="BD447" s="79"/>
      <c r="BE447" s="79"/>
      <c r="BF447" s="79"/>
      <c r="BG447" s="79"/>
      <c r="BH447" s="79"/>
      <c r="BI447" s="79"/>
      <c r="BJ447" s="79"/>
      <c r="BK447" s="79"/>
      <c r="BL447" s="79"/>
      <c r="BM447" s="79"/>
      <c r="BN447" s="79"/>
      <c r="BO447" s="79"/>
      <c r="BP447" s="79"/>
      <c r="BQ447" s="79"/>
      <c r="BR447" s="79"/>
      <c r="BS447" s="79"/>
      <c r="BT447" s="79"/>
      <c r="BU447" s="79"/>
      <c r="BV447" s="79"/>
      <c r="BW447" s="79"/>
      <c r="BX447" s="79"/>
      <c r="BY447" s="79"/>
      <c r="BZ447" s="79"/>
      <c r="CA447" s="79"/>
      <c r="CB447" s="79"/>
      <c r="CC447" s="79"/>
      <c r="CD447" s="79"/>
      <c r="CE447" s="79"/>
      <c r="CF447" s="79"/>
      <c r="CG447" s="79"/>
      <c r="CH447" s="79"/>
      <c r="CI447" s="79"/>
      <c r="CJ447" s="79"/>
      <c r="CK447" s="79"/>
      <c r="CL447" s="79"/>
      <c r="CM447" s="79"/>
      <c r="CN447" s="79"/>
      <c r="CO447" s="79"/>
      <c r="CP447" s="79"/>
      <c r="CQ447" s="79"/>
      <c r="CR447" s="79"/>
      <c r="CS447" s="79"/>
      <c r="CT447" s="79"/>
      <c r="CU447" s="79"/>
      <c r="CV447" s="79"/>
      <c r="CW447" s="79"/>
      <c r="CX447" s="79"/>
      <c r="CY447" s="79"/>
      <c r="CZ447" s="79"/>
      <c r="DA447" s="79"/>
      <c r="DB447" s="79"/>
      <c r="DC447" s="79"/>
      <c r="DD447" s="79"/>
      <c r="DE447" s="79"/>
      <c r="DF447" s="79"/>
      <c r="DG447" s="79"/>
      <c r="DH447" s="79"/>
      <c r="DI447" s="79"/>
      <c r="DJ447" s="79"/>
      <c r="DK447" s="79"/>
      <c r="DL447" s="79"/>
      <c r="DM447" s="79"/>
      <c r="DN447" s="79"/>
      <c r="DO447" s="79"/>
      <c r="DP447" s="79"/>
      <c r="DQ447" s="79"/>
      <c r="DR447" s="79"/>
      <c r="DS447" s="79"/>
      <c r="DT447" s="79"/>
      <c r="DU447" s="79"/>
      <c r="DV447" s="79"/>
      <c r="DW447" s="79"/>
      <c r="DX447" s="79"/>
      <c r="DY447" s="79"/>
      <c r="DZ447" s="79"/>
      <c r="EA447" s="79"/>
      <c r="EB447" s="79"/>
      <c r="EC447" s="79"/>
      <c r="ED447" s="79"/>
      <c r="EE447" s="79"/>
      <c r="EF447" s="79"/>
      <c r="EG447" s="79"/>
      <c r="EH447" s="79"/>
      <c r="EI447" s="79"/>
      <c r="EJ447" s="79"/>
      <c r="EK447" s="79"/>
      <c r="EL447" s="79"/>
      <c r="EM447" s="79"/>
      <c r="EN447" s="79"/>
      <c r="EO447" s="79"/>
      <c r="EP447" s="79"/>
      <c r="EQ447" s="79"/>
      <c r="ER447" s="79"/>
      <c r="ES447" s="79"/>
      <c r="ET447" s="79"/>
      <c r="EU447" s="79"/>
      <c r="EV447" s="79"/>
      <c r="EW447" s="79"/>
      <c r="EX447" s="79"/>
      <c r="EY447" s="79"/>
      <c r="EZ447" s="79"/>
      <c r="FA447" s="79"/>
      <c r="FB447" s="79"/>
      <c r="FC447" s="79"/>
      <c r="FD447" s="79"/>
      <c r="FE447" s="79"/>
      <c r="FF447" s="79"/>
      <c r="FG447" s="79"/>
      <c r="FH447" s="79"/>
      <c r="FI447" s="79"/>
      <c r="FJ447" s="79"/>
      <c r="FK447" s="79"/>
      <c r="FL447" s="79"/>
      <c r="FM447" s="79"/>
      <c r="FN447" s="79"/>
      <c r="FO447" s="79"/>
      <c r="FP447" s="79"/>
      <c r="FQ447" s="79"/>
      <c r="FR447" s="79"/>
      <c r="FS447" s="79"/>
      <c r="FT447" s="79"/>
      <c r="FU447" s="79"/>
      <c r="FV447" s="79"/>
      <c r="FW447" s="79"/>
      <c r="FX447" s="79">
        <v>98</v>
      </c>
      <c r="FY447" s="79">
        <v>0</v>
      </c>
      <c r="FZ447" s="52"/>
      <c r="GA447" s="34"/>
    </row>
    <row r="448" spans="1:183" x14ac:dyDescent="0.25">
      <c r="A448" t="s">
        <v>186</v>
      </c>
      <c r="B448" t="s">
        <v>236</v>
      </c>
      <c r="C448" t="s">
        <v>194</v>
      </c>
      <c r="D448" t="s">
        <v>203</v>
      </c>
      <c r="E448" t="s">
        <v>206</v>
      </c>
      <c r="F448" t="s">
        <v>181</v>
      </c>
      <c r="G448" t="s">
        <v>1</v>
      </c>
      <c r="H448" s="79">
        <v>226</v>
      </c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  <c r="AH448" s="79"/>
      <c r="AI448" s="79"/>
      <c r="AJ448" s="79"/>
      <c r="AK448" s="79"/>
      <c r="AL448" s="79"/>
      <c r="AM448" s="79"/>
      <c r="AN448" s="79"/>
      <c r="AO448" s="79"/>
      <c r="AP448" s="79"/>
      <c r="AQ448" s="79"/>
      <c r="AR448" s="79"/>
      <c r="AS448" s="79"/>
      <c r="AT448" s="79"/>
      <c r="AU448" s="79"/>
      <c r="AV448" s="79"/>
      <c r="AW448" s="79"/>
      <c r="AX448" s="79"/>
      <c r="AY448" s="79"/>
      <c r="AZ448" s="79"/>
      <c r="BA448" s="79"/>
      <c r="BB448" s="79"/>
      <c r="BC448" s="79"/>
      <c r="BD448" s="79"/>
      <c r="BE448" s="79"/>
      <c r="BF448" s="79"/>
      <c r="BG448" s="79"/>
      <c r="BH448" s="79"/>
      <c r="BI448" s="79"/>
      <c r="BJ448" s="79"/>
      <c r="BK448" s="79"/>
      <c r="BL448" s="79"/>
      <c r="BM448" s="79"/>
      <c r="BN448" s="79"/>
      <c r="BO448" s="79"/>
      <c r="BP448" s="79"/>
      <c r="BQ448" s="79"/>
      <c r="BR448" s="79"/>
      <c r="BS448" s="79"/>
      <c r="BT448" s="79"/>
      <c r="BU448" s="79"/>
      <c r="BV448" s="79"/>
      <c r="BW448" s="79"/>
      <c r="BX448" s="79"/>
      <c r="BY448" s="79"/>
      <c r="BZ448" s="79"/>
      <c r="CA448" s="79"/>
      <c r="CB448" s="79"/>
      <c r="CC448" s="79"/>
      <c r="CD448" s="79"/>
      <c r="CE448" s="79"/>
      <c r="CF448" s="79"/>
      <c r="CG448" s="79"/>
      <c r="CH448" s="79"/>
      <c r="CI448" s="79"/>
      <c r="CJ448" s="79"/>
      <c r="CK448" s="79"/>
      <c r="CL448" s="79"/>
      <c r="CM448" s="79"/>
      <c r="CN448" s="79"/>
      <c r="CO448" s="79"/>
      <c r="CP448" s="79"/>
      <c r="CQ448" s="79"/>
      <c r="CR448" s="79"/>
      <c r="CS448" s="79"/>
      <c r="CT448" s="79"/>
      <c r="CU448" s="79"/>
      <c r="CV448" s="79"/>
      <c r="CW448" s="79"/>
      <c r="CX448" s="79"/>
      <c r="CY448" s="79"/>
      <c r="CZ448" s="79"/>
      <c r="DA448" s="79"/>
      <c r="DB448" s="79"/>
      <c r="DC448" s="79"/>
      <c r="DD448" s="79"/>
      <c r="DE448" s="79"/>
      <c r="DF448" s="79"/>
      <c r="DG448" s="79"/>
      <c r="DH448" s="79"/>
      <c r="DI448" s="79"/>
      <c r="DJ448" s="79"/>
      <c r="DK448" s="79"/>
      <c r="DL448" s="79"/>
      <c r="DM448" s="79"/>
      <c r="DN448" s="79"/>
      <c r="DO448" s="79"/>
      <c r="DP448" s="79"/>
      <c r="DQ448" s="79"/>
      <c r="DR448" s="79"/>
      <c r="DS448" s="79"/>
      <c r="DT448" s="79"/>
      <c r="DU448" s="79"/>
      <c r="DV448" s="79"/>
      <c r="DW448" s="79"/>
      <c r="DX448" s="79"/>
      <c r="DY448" s="79"/>
      <c r="DZ448" s="79"/>
      <c r="EA448" s="79"/>
      <c r="EB448" s="79"/>
      <c r="EC448" s="79"/>
      <c r="ED448" s="79"/>
      <c r="EE448" s="79"/>
      <c r="EF448" s="79"/>
      <c r="EG448" s="79"/>
      <c r="EH448" s="79"/>
      <c r="EI448" s="79"/>
      <c r="EJ448" s="79"/>
      <c r="EK448" s="79"/>
      <c r="EL448" s="79"/>
      <c r="EM448" s="79"/>
      <c r="EN448" s="79"/>
      <c r="EO448" s="79"/>
      <c r="EP448" s="79"/>
      <c r="EQ448" s="79"/>
      <c r="ER448" s="79"/>
      <c r="ES448" s="79"/>
      <c r="ET448" s="79"/>
      <c r="EU448" s="79"/>
      <c r="EV448" s="79"/>
      <c r="EW448" s="79"/>
      <c r="EX448" s="79"/>
      <c r="EY448" s="79"/>
      <c r="EZ448" s="79"/>
      <c r="FA448" s="79"/>
      <c r="FB448" s="79"/>
      <c r="FC448" s="79"/>
      <c r="FD448" s="79"/>
      <c r="FE448" s="79"/>
      <c r="FF448" s="79"/>
      <c r="FG448" s="79"/>
      <c r="FH448" s="79"/>
      <c r="FI448" s="79"/>
      <c r="FJ448" s="79"/>
      <c r="FK448" s="79"/>
      <c r="FL448" s="79"/>
      <c r="FM448" s="79"/>
      <c r="FN448" s="79"/>
      <c r="FO448" s="79"/>
      <c r="FP448" s="79"/>
      <c r="FQ448" s="79"/>
      <c r="FR448" s="79"/>
      <c r="FS448" s="79"/>
      <c r="FT448" s="79"/>
      <c r="FU448" s="79"/>
      <c r="FV448" s="79"/>
      <c r="FW448" s="79"/>
      <c r="FX448" s="79">
        <v>8</v>
      </c>
      <c r="FY448" s="79">
        <v>0</v>
      </c>
      <c r="FZ448" s="52"/>
      <c r="GA448" s="34"/>
    </row>
    <row r="449" spans="1:183" x14ac:dyDescent="0.25">
      <c r="A449" t="s">
        <v>186</v>
      </c>
      <c r="B449" t="s">
        <v>236</v>
      </c>
      <c r="C449" t="s">
        <v>194</v>
      </c>
      <c r="D449" t="s">
        <v>203</v>
      </c>
      <c r="E449" t="s">
        <v>206</v>
      </c>
      <c r="F449" t="s">
        <v>182</v>
      </c>
      <c r="G449" t="s">
        <v>1</v>
      </c>
      <c r="H449" s="79">
        <v>2569</v>
      </c>
      <c r="I449" s="79">
        <v>0.40690496563911438</v>
      </c>
      <c r="J449" s="79">
        <v>0.37960523366928101</v>
      </c>
      <c r="K449" s="79">
        <v>0.3446943461894989</v>
      </c>
      <c r="L449" s="79">
        <v>0.32040667533874512</v>
      </c>
      <c r="M449" s="79">
        <v>0.33459013700485229</v>
      </c>
      <c r="N449" s="79">
        <v>0.35769590735435486</v>
      </c>
      <c r="O449" s="79">
        <v>0.46552640199661255</v>
      </c>
      <c r="P449" s="79">
        <v>0.54495489597320557</v>
      </c>
      <c r="Q449" s="79">
        <v>0.50969851016998291</v>
      </c>
      <c r="R449" s="79">
        <v>0.48802652955055237</v>
      </c>
      <c r="S449" s="79">
        <v>0.4844430685043335</v>
      </c>
      <c r="T449" s="79">
        <v>0.42392033338546753</v>
      </c>
      <c r="U449" s="79">
        <v>0.40871360898017883</v>
      </c>
      <c r="V449" s="79">
        <v>0.45930817723274231</v>
      </c>
      <c r="W449" s="79">
        <v>0.41724595427513123</v>
      </c>
      <c r="X449" s="79">
        <v>0.42736661434173584</v>
      </c>
      <c r="Y449" s="79">
        <v>0.46355035901069641</v>
      </c>
      <c r="Z449" s="79">
        <v>0.47181543707847595</v>
      </c>
      <c r="AA449" s="79">
        <v>0.51046329736709595</v>
      </c>
      <c r="AB449" s="79">
        <v>0.60322636365890503</v>
      </c>
      <c r="AC449" s="79">
        <v>0.63964027166366577</v>
      </c>
      <c r="AD449" s="79">
        <v>0.65699547529220581</v>
      </c>
      <c r="AE449" s="79">
        <v>0.5804440975189209</v>
      </c>
      <c r="AF449" s="79">
        <v>0.45724344253540039</v>
      </c>
      <c r="AG449" s="79">
        <v>-5.3715757094323635E-3</v>
      </c>
      <c r="AH449" s="79">
        <v>-6.5823155455291271E-3</v>
      </c>
      <c r="AI449" s="79">
        <v>-6.5384441986680031E-3</v>
      </c>
      <c r="AJ449" s="79">
        <v>-5.549596156924963E-3</v>
      </c>
      <c r="AK449" s="79">
        <v>8.6854351684451103E-3</v>
      </c>
      <c r="AL449" s="79">
        <v>-5.7926945388317108E-2</v>
      </c>
      <c r="AM449" s="79">
        <v>-2.6608267799019814E-2</v>
      </c>
      <c r="AN449" s="79">
        <v>-6.947847455739975E-2</v>
      </c>
      <c r="AO449" s="79">
        <v>-6.030915305018425E-2</v>
      </c>
      <c r="AP449" s="79">
        <v>-7.5824841856956482E-2</v>
      </c>
      <c r="AQ449" s="79">
        <v>-3.6728203296661377E-2</v>
      </c>
      <c r="AR449" s="79">
        <v>-8.566613495349884E-2</v>
      </c>
      <c r="AS449" s="79">
        <v>-5.8536961674690247E-2</v>
      </c>
      <c r="AT449" s="79">
        <v>6.9591705687344074E-4</v>
      </c>
      <c r="AU449" s="79">
        <v>-7.5933992862701416E-2</v>
      </c>
      <c r="AV449" s="79">
        <v>-9.7109459340572357E-2</v>
      </c>
      <c r="AW449" s="79">
        <v>-0.10267530381679535</v>
      </c>
      <c r="AX449" s="79">
        <v>-0.12141187489032745</v>
      </c>
      <c r="AY449" s="79">
        <v>-7.7822215855121613E-2</v>
      </c>
      <c r="AZ449" s="79">
        <v>-2.9106128960847855E-2</v>
      </c>
      <c r="BA449" s="79">
        <v>-2.6640245690941811E-2</v>
      </c>
      <c r="BB449" s="79">
        <v>-9.6782095730304718E-2</v>
      </c>
      <c r="BC449" s="79">
        <v>-0.15941503643989563</v>
      </c>
      <c r="BD449" s="79">
        <v>-0.18027471005916595</v>
      </c>
      <c r="BE449" s="79">
        <v>2.7730479836463928E-2</v>
      </c>
      <c r="BF449" s="79">
        <v>2.9222439974546432E-2</v>
      </c>
      <c r="BG449" s="79">
        <v>2.4967191740870476E-2</v>
      </c>
      <c r="BH449" s="79">
        <v>2.1562360227108002E-2</v>
      </c>
      <c r="BI449" s="79">
        <v>3.3468309789896011E-2</v>
      </c>
      <c r="BJ449" s="79">
        <v>-2.8991255909204483E-2</v>
      </c>
      <c r="BK449" s="79">
        <v>1.4628755860030651E-2</v>
      </c>
      <c r="BL449" s="79">
        <v>-2.2301064804196358E-2</v>
      </c>
      <c r="BM449" s="79">
        <v>-1.3575072400271893E-2</v>
      </c>
      <c r="BN449" s="79">
        <v>-2.359384298324585E-2</v>
      </c>
      <c r="BO449" s="79">
        <v>1.8062448129057884E-2</v>
      </c>
      <c r="BP449" s="79">
        <v>-3.6163926124572754E-2</v>
      </c>
      <c r="BQ449" s="79">
        <v>-8.0162566155195236E-3</v>
      </c>
      <c r="BR449" s="79">
        <v>5.0754770636558533E-2</v>
      </c>
      <c r="BS449" s="79">
        <v>-2.2340461611747742E-2</v>
      </c>
      <c r="BT449" s="79">
        <v>-3.7789952009916306E-2</v>
      </c>
      <c r="BU449" s="79">
        <v>-4.092324897646904E-2</v>
      </c>
      <c r="BV449" s="79">
        <v>-5.7309642434120178E-2</v>
      </c>
      <c r="BW449" s="79">
        <v>-1.9888659939169884E-2</v>
      </c>
      <c r="BX449" s="79">
        <v>3.1075363978743553E-2</v>
      </c>
      <c r="BY449" s="79">
        <v>3.4303326159715652E-2</v>
      </c>
      <c r="BZ449" s="79">
        <v>-4.0727656334638596E-2</v>
      </c>
      <c r="CA449" s="79">
        <v>-9.8824329674243927E-2</v>
      </c>
      <c r="CB449" s="79">
        <v>-0.13082803785800934</v>
      </c>
      <c r="CC449" s="79">
        <v>5.0656862556934357E-2</v>
      </c>
      <c r="CD449" s="79">
        <v>5.4020699113607407E-2</v>
      </c>
      <c r="CE449" s="79">
        <v>4.6787895262241364E-2</v>
      </c>
      <c r="CF449" s="79">
        <v>4.0340017527341843E-2</v>
      </c>
      <c r="CG449" s="79">
        <v>5.0632849335670471E-2</v>
      </c>
      <c r="CH449" s="79">
        <v>-8.9504849165678024E-3</v>
      </c>
      <c r="CI449" s="79">
        <v>4.3189391493797302E-2</v>
      </c>
      <c r="CJ449" s="79">
        <v>1.0373866185545921E-2</v>
      </c>
      <c r="CK449" s="79">
        <v>1.8792808055877686E-2</v>
      </c>
      <c r="CL449" s="79">
        <v>1.2581191025674343E-2</v>
      </c>
      <c r="CM449" s="79">
        <v>5.6010283529758453E-2</v>
      </c>
      <c r="CN449" s="79">
        <v>-1.8788469024002552E-3</v>
      </c>
      <c r="CO449" s="79">
        <v>2.6974229142069817E-2</v>
      </c>
      <c r="CP449" s="79">
        <v>8.5425376892089844E-2</v>
      </c>
      <c r="CQ449" s="79">
        <v>1.4778252691030502E-2</v>
      </c>
      <c r="CR449" s="79">
        <v>3.2945559360086918E-3</v>
      </c>
      <c r="CS449" s="79">
        <v>1.8460314022377133E-3</v>
      </c>
      <c r="CT449" s="79">
        <v>-1.2912641279399395E-2</v>
      </c>
      <c r="CU449" s="79">
        <v>2.0235944539308548E-2</v>
      </c>
      <c r="CV449" s="79">
        <v>7.275688648223877E-2</v>
      </c>
      <c r="CW449" s="79">
        <v>7.6512649655342102E-2</v>
      </c>
      <c r="CX449" s="79">
        <v>-1.9045243971049786E-3</v>
      </c>
      <c r="CY449" s="79">
        <v>-5.6859377771615982E-2</v>
      </c>
      <c r="CZ449" s="79">
        <v>-9.6581414341926575E-2</v>
      </c>
      <c r="DA449" s="79">
        <v>7.3583237826824188E-2</v>
      </c>
      <c r="DB449" s="79">
        <v>7.8818961977958679E-2</v>
      </c>
      <c r="DC449" s="79">
        <v>6.8608604371547699E-2</v>
      </c>
      <c r="DD449" s="79">
        <v>5.9117674827575684E-2</v>
      </c>
      <c r="DE449" s="79">
        <v>6.7797392606735229E-2</v>
      </c>
      <c r="DF449" s="79">
        <v>1.1090285144746304E-2</v>
      </c>
      <c r="DG449" s="79">
        <v>7.1750029921531677E-2</v>
      </c>
      <c r="DH449" s="79">
        <v>4.3048795312643051E-2</v>
      </c>
      <c r="DI449" s="79">
        <v>5.1160693168640137E-2</v>
      </c>
      <c r="DJ449" s="79">
        <v>4.8756226897239685E-2</v>
      </c>
      <c r="DK449" s="79">
        <v>9.3958131968975067E-2</v>
      </c>
      <c r="DL449" s="79">
        <v>3.240622952580452E-2</v>
      </c>
      <c r="DM449" s="79">
        <v>6.1964709311723709E-2</v>
      </c>
      <c r="DN449" s="79">
        <v>0.12009598314762115</v>
      </c>
      <c r="DO449" s="79">
        <v>5.1896966993808746E-2</v>
      </c>
      <c r="DP449" s="79">
        <v>4.4379062950611115E-2</v>
      </c>
      <c r="DQ449" s="79">
        <v>4.4615313410758972E-2</v>
      </c>
      <c r="DR449" s="79">
        <v>3.1484369188547134E-2</v>
      </c>
      <c r="DS449" s="79">
        <v>6.0360550880432129E-2</v>
      </c>
      <c r="DT449" s="79">
        <v>0.11443839967250824</v>
      </c>
      <c r="DU449" s="79">
        <v>0.11872199177742004</v>
      </c>
      <c r="DV449" s="79">
        <v>3.6918610334396362E-2</v>
      </c>
      <c r="DW449" s="79">
        <v>-1.4894435182213783E-2</v>
      </c>
      <c r="DX449" s="79">
        <v>-6.2334794551134109E-2</v>
      </c>
      <c r="DY449" s="79">
        <v>0.10668529570102692</v>
      </c>
      <c r="DZ449" s="79">
        <v>0.11462371051311493</v>
      </c>
      <c r="EA449" s="79">
        <v>0.10011423379182816</v>
      </c>
      <c r="EB449" s="79">
        <v>8.6229629814624786E-2</v>
      </c>
      <c r="EC449" s="79">
        <v>9.2580273747444153E-2</v>
      </c>
      <c r="ED449" s="79">
        <v>4.0025975555181503E-2</v>
      </c>
      <c r="EE449" s="79">
        <v>0.11298704892396927</v>
      </c>
      <c r="EF449" s="79">
        <v>9.0226203203201294E-2</v>
      </c>
      <c r="EG449" s="79">
        <v>9.7894772887229919E-2</v>
      </c>
      <c r="EH449" s="79">
        <v>0.10098722577095032</v>
      </c>
      <c r="EI449" s="79">
        <v>0.14874877035617828</v>
      </c>
      <c r="EJ449" s="79">
        <v>8.1908434629440308E-2</v>
      </c>
      <c r="EK449" s="79">
        <v>0.11248541623353958</v>
      </c>
      <c r="EL449" s="79">
        <v>0.17015482485294342</v>
      </c>
      <c r="EM449" s="79">
        <v>0.10549049824476242</v>
      </c>
      <c r="EN449" s="79">
        <v>0.10369857400655746</v>
      </c>
      <c r="EO449" s="79">
        <v>0.10636735707521439</v>
      </c>
      <c r="EP449" s="79">
        <v>9.5586590468883514E-2</v>
      </c>
      <c r="EQ449" s="79">
        <v>0.11829410493373871</v>
      </c>
      <c r="ER449" s="79">
        <v>0.1746198982000351</v>
      </c>
      <c r="ES449" s="79">
        <v>0.17966555058956146</v>
      </c>
      <c r="ET449" s="79">
        <v>9.2973053455352783E-2</v>
      </c>
      <c r="EU449" s="79">
        <v>4.5696277171373367E-2</v>
      </c>
      <c r="EV449" s="79">
        <v>-1.2888112105429173E-2</v>
      </c>
      <c r="EW449" s="79">
        <v>54.290805816650391</v>
      </c>
      <c r="EX449" s="79">
        <v>53.296405792236328</v>
      </c>
      <c r="EY449" s="79">
        <v>52.866806030273438</v>
      </c>
      <c r="EZ449" s="79">
        <v>52.523242950439453</v>
      </c>
      <c r="FA449" s="79">
        <v>52.552032470703125</v>
      </c>
      <c r="FB449" s="79">
        <v>52.363941192626953</v>
      </c>
      <c r="FC449" s="79">
        <v>52.849105834960938</v>
      </c>
      <c r="FD449" s="79">
        <v>54.870498657226563</v>
      </c>
      <c r="FE449" s="79">
        <v>57.282001495361328</v>
      </c>
      <c r="FF449" s="79">
        <v>61.979598999023438</v>
      </c>
      <c r="FG449" s="79">
        <v>67.780471801757813</v>
      </c>
      <c r="FH449" s="79">
        <v>72.32122802734375</v>
      </c>
      <c r="FI449" s="79">
        <v>75.863059997558594</v>
      </c>
      <c r="FJ449" s="79">
        <v>78.676918029785156</v>
      </c>
      <c r="FK449" s="79">
        <v>80.002510070800781</v>
      </c>
      <c r="FL449" s="79">
        <v>80.214164733886719</v>
      </c>
      <c r="FM449" s="79">
        <v>78.234390258789063</v>
      </c>
      <c r="FN449" s="79">
        <v>76.289016723632813</v>
      </c>
      <c r="FO449" s="79">
        <v>71.217414855957031</v>
      </c>
      <c r="FP449" s="79">
        <v>66.083366394042969</v>
      </c>
      <c r="FQ449" s="79">
        <v>61.244373321533203</v>
      </c>
      <c r="FR449" s="79">
        <v>59.565193176269531</v>
      </c>
      <c r="FS449" s="79">
        <v>57.930244445800781</v>
      </c>
      <c r="FT449" s="79">
        <v>56.977745056152344</v>
      </c>
      <c r="FU449" s="79">
        <v>2.6081770658493042E-2</v>
      </c>
      <c r="FV449" s="79">
        <v>4.9628492444753647E-2</v>
      </c>
      <c r="FW449" s="79">
        <v>2.3726096376776695E-2</v>
      </c>
      <c r="FX449" s="79">
        <v>297</v>
      </c>
      <c r="FY449" s="79">
        <v>1</v>
      </c>
      <c r="FZ449" s="52"/>
      <c r="GA449" s="34"/>
    </row>
    <row r="450" spans="1:183" x14ac:dyDescent="0.25">
      <c r="A450" t="s">
        <v>186</v>
      </c>
      <c r="B450" t="s">
        <v>236</v>
      </c>
      <c r="C450" t="s">
        <v>194</v>
      </c>
      <c r="D450" t="s">
        <v>203</v>
      </c>
      <c r="E450" t="s">
        <v>206</v>
      </c>
      <c r="F450" t="s">
        <v>183</v>
      </c>
      <c r="G450" t="s">
        <v>1</v>
      </c>
      <c r="H450" s="79">
        <v>2254</v>
      </c>
      <c r="I450" s="79">
        <v>0.44907879829406738</v>
      </c>
      <c r="J450" s="79">
        <v>0.3654266893863678</v>
      </c>
      <c r="K450" s="79">
        <v>0.37662345170974731</v>
      </c>
      <c r="L450" s="79">
        <v>0.4073188304901123</v>
      </c>
      <c r="M450" s="79">
        <v>0.4388241171836853</v>
      </c>
      <c r="N450" s="79">
        <v>0.48801124095916748</v>
      </c>
      <c r="O450" s="79">
        <v>0.65639638900756836</v>
      </c>
      <c r="P450" s="79">
        <v>0.53733092546463013</v>
      </c>
      <c r="Q450" s="79">
        <v>0.43751430511474609</v>
      </c>
      <c r="R450" s="79">
        <v>0.5288425087928772</v>
      </c>
      <c r="S450" s="79">
        <v>0.47858032584190369</v>
      </c>
      <c r="T450" s="79">
        <v>0.45589911937713623</v>
      </c>
      <c r="U450" s="79">
        <v>0.44646221399307251</v>
      </c>
      <c r="V450" s="79">
        <v>0.45066273212432861</v>
      </c>
      <c r="W450" s="79">
        <v>0.38770729303359985</v>
      </c>
      <c r="X450" s="79">
        <v>0.54108726978302002</v>
      </c>
      <c r="Y450" s="79">
        <v>0.58798545598983765</v>
      </c>
      <c r="Z450" s="79">
        <v>0.55934321880340576</v>
      </c>
      <c r="AA450" s="79">
        <v>0.60698682069778442</v>
      </c>
      <c r="AB450" s="79">
        <v>0.68207329511642456</v>
      </c>
      <c r="AC450" s="79">
        <v>0.74077200889587402</v>
      </c>
      <c r="AD450" s="79">
        <v>0.74995660781860352</v>
      </c>
      <c r="AE450" s="79">
        <v>0.69543051719665527</v>
      </c>
      <c r="AF450" s="79">
        <v>0.55093109607696533</v>
      </c>
      <c r="AG450" s="79">
        <v>-0.15888538956642151</v>
      </c>
      <c r="AH450" s="79">
        <v>-0.17733928561210632</v>
      </c>
      <c r="AI450" s="79">
        <v>-0.10606647282838821</v>
      </c>
      <c r="AJ450" s="79">
        <v>-6.5375640988349915E-2</v>
      </c>
      <c r="AK450" s="79">
        <v>-5.8152616024017334E-2</v>
      </c>
      <c r="AL450" s="79">
        <v>-3.7086836993694305E-2</v>
      </c>
      <c r="AM450" s="79">
        <v>-4.7088406980037689E-2</v>
      </c>
      <c r="AN450" s="79">
        <v>-0.17497932910919189</v>
      </c>
      <c r="AO450" s="79">
        <v>-0.31805256009101868</v>
      </c>
      <c r="AP450" s="79">
        <v>-0.32299888134002686</v>
      </c>
      <c r="AQ450" s="79">
        <v>-0.22433865070343018</v>
      </c>
      <c r="AR450" s="79">
        <v>-0.20494547486305237</v>
      </c>
      <c r="AS450" s="79">
        <v>-0.25367298722267151</v>
      </c>
      <c r="AT450" s="79">
        <v>-0.26408785581588745</v>
      </c>
      <c r="AU450" s="79">
        <v>-0.35230699181556702</v>
      </c>
      <c r="AV450" s="79">
        <v>-0.25245746970176697</v>
      </c>
      <c r="AW450" s="79">
        <v>-0.29511350393295288</v>
      </c>
      <c r="AX450" s="79">
        <v>-0.2955443263053894</v>
      </c>
      <c r="AY450" s="79">
        <v>-0.30916577577590942</v>
      </c>
      <c r="AZ450" s="79">
        <v>-0.21354216337203979</v>
      </c>
      <c r="BA450" s="79">
        <v>-0.15958017110824585</v>
      </c>
      <c r="BB450" s="79">
        <v>-0.21115961670875549</v>
      </c>
      <c r="BC450" s="79">
        <v>-0.20194819569587708</v>
      </c>
      <c r="BD450" s="79">
        <v>-0.21835623681545258</v>
      </c>
      <c r="BE450" s="79">
        <v>-8.465084433555603E-2</v>
      </c>
      <c r="BF450" s="79">
        <v>-0.11355799436569214</v>
      </c>
      <c r="BG450" s="79">
        <v>-6.0997426509857178E-2</v>
      </c>
      <c r="BH450" s="79">
        <v>-2.0378485321998596E-2</v>
      </c>
      <c r="BI450" s="79">
        <v>-5.5108871310949326E-4</v>
      </c>
      <c r="BJ450" s="79">
        <v>2.0016053691506386E-2</v>
      </c>
      <c r="BK450" s="79">
        <v>2.0522288978099823E-2</v>
      </c>
      <c r="BL450" s="79">
        <v>-0.11132045835256577</v>
      </c>
      <c r="BM450" s="79">
        <v>-0.23204794526100159</v>
      </c>
      <c r="BN450" s="79">
        <v>-0.22864693403244019</v>
      </c>
      <c r="BO450" s="79">
        <v>-0.1413402259349823</v>
      </c>
      <c r="BP450" s="79">
        <v>-0.12553851306438446</v>
      </c>
      <c r="BQ450" s="79">
        <v>-0.17132309079170227</v>
      </c>
      <c r="BR450" s="79">
        <v>-0.16765990853309631</v>
      </c>
      <c r="BS450" s="79">
        <v>-0.25710839033126831</v>
      </c>
      <c r="BT450" s="79">
        <v>-0.14541178941726685</v>
      </c>
      <c r="BU450" s="79">
        <v>-0.17725126445293427</v>
      </c>
      <c r="BV450" s="79">
        <v>-0.18898168206214905</v>
      </c>
      <c r="BW450" s="79">
        <v>-0.20812170207500458</v>
      </c>
      <c r="BX450" s="79">
        <v>-0.11193349212408066</v>
      </c>
      <c r="BY450" s="79">
        <v>-5.9363186359405518E-2</v>
      </c>
      <c r="BZ450" s="79">
        <v>-0.11010522395372391</v>
      </c>
      <c r="CA450" s="79">
        <v>-9.7515694797039032E-2</v>
      </c>
      <c r="CB450" s="79">
        <v>-0.12988527119159698</v>
      </c>
      <c r="CC450" s="79">
        <v>-3.3236213028430939E-2</v>
      </c>
      <c r="CD450" s="79">
        <v>-6.9383278489112854E-2</v>
      </c>
      <c r="CE450" s="79">
        <v>-2.9782744124531746E-2</v>
      </c>
      <c r="CF450" s="79">
        <v>1.0786407627165318E-2</v>
      </c>
      <c r="CG450" s="79">
        <v>3.9343550801277161E-2</v>
      </c>
      <c r="CH450" s="79">
        <v>5.9565342962741852E-2</v>
      </c>
      <c r="CI450" s="79">
        <v>6.7349247634410858E-2</v>
      </c>
      <c r="CJ450" s="79">
        <v>-6.7230507731437683E-2</v>
      </c>
      <c r="CK450" s="79">
        <v>-0.17248137295246124</v>
      </c>
      <c r="CL450" s="79">
        <v>-0.16329902410507202</v>
      </c>
      <c r="CM450" s="79">
        <v>-8.3855755627155304E-2</v>
      </c>
      <c r="CN450" s="79">
        <v>-7.0541493594646454E-2</v>
      </c>
      <c r="CO450" s="79">
        <v>-0.11428779363632202</v>
      </c>
      <c r="CP450" s="79">
        <v>-0.10087418556213379</v>
      </c>
      <c r="CQ450" s="79">
        <v>-0.19117413461208344</v>
      </c>
      <c r="CR450" s="79">
        <v>-7.127225399017334E-2</v>
      </c>
      <c r="CS450" s="79">
        <v>-9.5620214939117432E-2</v>
      </c>
      <c r="CT450" s="79">
        <v>-0.11517670750617981</v>
      </c>
      <c r="CU450" s="79">
        <v>-0.13813887536525726</v>
      </c>
      <c r="CV450" s="79">
        <v>-4.1559617966413498E-2</v>
      </c>
      <c r="CW450" s="79">
        <v>1.0046802461147308E-2</v>
      </c>
      <c r="CX450" s="79">
        <v>-4.0115270763635635E-2</v>
      </c>
      <c r="CY450" s="79">
        <v>-2.5186073035001755E-2</v>
      </c>
      <c r="CZ450" s="79">
        <v>-6.8610548973083496E-2</v>
      </c>
      <c r="DA450" s="79">
        <v>1.8178414553403854E-2</v>
      </c>
      <c r="DB450" s="79">
        <v>-2.5208555161952972E-2</v>
      </c>
      <c r="DC450" s="79">
        <v>1.4319380279630423E-3</v>
      </c>
      <c r="DD450" s="79">
        <v>4.195130243897438E-2</v>
      </c>
      <c r="DE450" s="79">
        <v>7.9238191246986389E-2</v>
      </c>
      <c r="DF450" s="79">
        <v>9.911462664604187E-2</v>
      </c>
      <c r="DG450" s="79">
        <v>0.11417621374130249</v>
      </c>
      <c r="DH450" s="79">
        <v>-2.3140566423535347E-2</v>
      </c>
      <c r="DI450" s="79">
        <v>-0.11291482299566269</v>
      </c>
      <c r="DJ450" s="79">
        <v>-9.7951151430606842E-2</v>
      </c>
      <c r="DK450" s="79">
        <v>-2.6371285319328308E-2</v>
      </c>
      <c r="DL450" s="79">
        <v>-1.5544474124908447E-2</v>
      </c>
      <c r="DM450" s="79">
        <v>-5.7252503931522369E-2</v>
      </c>
      <c r="DN450" s="79">
        <v>-3.4088477492332458E-2</v>
      </c>
      <c r="DO450" s="79">
        <v>-0.12523986399173737</v>
      </c>
      <c r="DP450" s="79">
        <v>2.8672772459685802E-3</v>
      </c>
      <c r="DQ450" s="79">
        <v>-1.3989177532494068E-2</v>
      </c>
      <c r="DR450" s="79">
        <v>-4.1371732950210571E-2</v>
      </c>
      <c r="DS450" s="79">
        <v>-6.8156048655509949E-2</v>
      </c>
      <c r="DT450" s="79">
        <v>2.8814246878027916E-2</v>
      </c>
      <c r="DU450" s="79">
        <v>7.9456791281700134E-2</v>
      </c>
      <c r="DV450" s="79">
        <v>2.9874686151742935E-2</v>
      </c>
      <c r="DW450" s="79">
        <v>4.7143556177616119E-2</v>
      </c>
      <c r="DX450" s="79">
        <v>-7.3358318768441677E-3</v>
      </c>
      <c r="DY450" s="79">
        <v>9.2412978410720825E-2</v>
      </c>
      <c r="DZ450" s="79">
        <v>3.8572728633880615E-2</v>
      </c>
      <c r="EA450" s="79">
        <v>4.6500980854034424E-2</v>
      </c>
      <c r="EB450" s="79">
        <v>8.69484543800354E-2</v>
      </c>
      <c r="EC450" s="79">
        <v>0.13683971762657166</v>
      </c>
      <c r="ED450" s="79">
        <v>0.15621751546859741</v>
      </c>
      <c r="EE450" s="79">
        <v>0.18178690969944</v>
      </c>
      <c r="EF450" s="79">
        <v>4.051830992102623E-2</v>
      </c>
      <c r="EG450" s="79">
        <v>-2.6910170912742615E-2</v>
      </c>
      <c r="EH450" s="79">
        <v>-3.5991745535284281E-3</v>
      </c>
      <c r="EI450" s="79">
        <v>5.6627161800861359E-2</v>
      </c>
      <c r="EJ450" s="79">
        <v>6.3862495124340057E-2</v>
      </c>
      <c r="EK450" s="79">
        <v>2.5097399950027466E-2</v>
      </c>
      <c r="EL450" s="79">
        <v>6.2339488416910172E-2</v>
      </c>
      <c r="EM450" s="79">
        <v>-3.0041275545954704E-2</v>
      </c>
      <c r="EN450" s="79">
        <v>0.10991298407316208</v>
      </c>
      <c r="EO450" s="79">
        <v>0.10387307405471802</v>
      </c>
      <c r="EP450" s="79">
        <v>6.5190926194190979E-2</v>
      </c>
      <c r="EQ450" s="79">
        <v>3.2888028770685196E-2</v>
      </c>
      <c r="ER450" s="79">
        <v>0.1304229348897934</v>
      </c>
      <c r="ES450" s="79">
        <v>0.17967379093170166</v>
      </c>
      <c r="ET450" s="79">
        <v>0.13092906773090363</v>
      </c>
      <c r="EU450" s="79">
        <v>0.15157605707645416</v>
      </c>
      <c r="EV450" s="79">
        <v>8.113512396812439E-2</v>
      </c>
      <c r="EW450" s="79">
        <v>59.469738006591797</v>
      </c>
      <c r="EX450" s="79">
        <v>58.651615142822266</v>
      </c>
      <c r="EY450" s="79">
        <v>58.502155303955078</v>
      </c>
      <c r="EZ450" s="79">
        <v>57.513927459716797</v>
      </c>
      <c r="FA450" s="79">
        <v>56.802520751953125</v>
      </c>
      <c r="FB450" s="79">
        <v>56.032863616943359</v>
      </c>
      <c r="FC450" s="79">
        <v>57.352684020996094</v>
      </c>
      <c r="FD450" s="79">
        <v>59.983333587646484</v>
      </c>
      <c r="FE450" s="79">
        <v>64.834426879882813</v>
      </c>
      <c r="FF450" s="79">
        <v>68.286842346191406</v>
      </c>
      <c r="FG450" s="79">
        <v>72.166404724121094</v>
      </c>
      <c r="FH450" s="79">
        <v>75.700469970703125</v>
      </c>
      <c r="FI450" s="79">
        <v>78.2645263671875</v>
      </c>
      <c r="FJ450" s="79">
        <v>79.892738342285156</v>
      </c>
      <c r="FK450" s="79">
        <v>81.171173095703125</v>
      </c>
      <c r="FL450" s="79">
        <v>82.608367919921875</v>
      </c>
      <c r="FM450" s="79">
        <v>82.222579956054688</v>
      </c>
      <c r="FN450" s="79">
        <v>80.726219177246094</v>
      </c>
      <c r="FO450" s="79">
        <v>79.824005126953125</v>
      </c>
      <c r="FP450" s="79">
        <v>76.107681274414063</v>
      </c>
      <c r="FQ450" s="79">
        <v>72.871200561523438</v>
      </c>
      <c r="FR450" s="79">
        <v>69.944786071777344</v>
      </c>
      <c r="FS450" s="79">
        <v>68.6007080078125</v>
      </c>
      <c r="FT450" s="79">
        <v>66.424041748046875</v>
      </c>
      <c r="FU450" s="79">
        <v>4.1509326547384262E-2</v>
      </c>
      <c r="FV450" s="79">
        <v>8.7547294795513153E-2</v>
      </c>
      <c r="FW450" s="79">
        <v>3.7887420505285263E-2</v>
      </c>
      <c r="FX450" s="79">
        <v>201</v>
      </c>
      <c r="FY450" s="79">
        <v>1</v>
      </c>
      <c r="FZ450" s="52"/>
      <c r="GA450" s="34"/>
    </row>
    <row r="451" spans="1:183" x14ac:dyDescent="0.25">
      <c r="A451" t="s">
        <v>186</v>
      </c>
      <c r="B451" t="s">
        <v>236</v>
      </c>
      <c r="C451" t="s">
        <v>194</v>
      </c>
      <c r="D451" t="s">
        <v>203</v>
      </c>
      <c r="E451" t="s">
        <v>206</v>
      </c>
      <c r="F451" t="s">
        <v>184</v>
      </c>
      <c r="G451" t="s">
        <v>1</v>
      </c>
      <c r="H451" s="79">
        <v>1364</v>
      </c>
      <c r="I451" s="79">
        <v>0.37909206748008728</v>
      </c>
      <c r="J451" s="79">
        <v>0.36652982234954834</v>
      </c>
      <c r="K451" s="79">
        <v>0.2952495813369751</v>
      </c>
      <c r="L451" s="79">
        <v>0.31198379397392273</v>
      </c>
      <c r="M451" s="79">
        <v>0.31647485494613647</v>
      </c>
      <c r="N451" s="79">
        <v>0.37622359395027161</v>
      </c>
      <c r="O451" s="79">
        <v>0.53278374671936035</v>
      </c>
      <c r="P451" s="79">
        <v>0.62712407112121582</v>
      </c>
      <c r="Q451" s="79">
        <v>0.58224189281463623</v>
      </c>
      <c r="R451" s="79">
        <v>0.55228239297866821</v>
      </c>
      <c r="S451" s="79">
        <v>0.49630722403526306</v>
      </c>
      <c r="T451" s="79">
        <v>0.59578394889831543</v>
      </c>
      <c r="U451" s="79">
        <v>0.53280240297317505</v>
      </c>
      <c r="V451" s="79">
        <v>0.47661250829696655</v>
      </c>
      <c r="W451" s="79">
        <v>0.45755583047866821</v>
      </c>
      <c r="X451" s="79">
        <v>0.55102384090423584</v>
      </c>
      <c r="Y451" s="79">
        <v>0.81912237405776978</v>
      </c>
      <c r="Z451" s="79">
        <v>0.74807554483413696</v>
      </c>
      <c r="AA451" s="79">
        <v>0.82510840892791748</v>
      </c>
      <c r="AB451" s="79">
        <v>0.82139062881469727</v>
      </c>
      <c r="AC451" s="79">
        <v>0.86356031894683838</v>
      </c>
      <c r="AD451" s="79">
        <v>0.8171575665473938</v>
      </c>
      <c r="AE451" s="79">
        <v>0.74405395984649658</v>
      </c>
      <c r="AF451" s="79">
        <v>0.59413635730743408</v>
      </c>
      <c r="AG451" s="79">
        <v>-0.1912107914686203</v>
      </c>
      <c r="AH451" s="79">
        <v>-0.12711043655872345</v>
      </c>
      <c r="AI451" s="79">
        <v>-0.10298443585634232</v>
      </c>
      <c r="AJ451" s="79">
        <v>-0.10119283199310303</v>
      </c>
      <c r="AK451" s="79">
        <v>-0.12683901190757751</v>
      </c>
      <c r="AL451" s="79">
        <v>-0.13626557588577271</v>
      </c>
      <c r="AM451" s="79">
        <v>-0.19987227022647858</v>
      </c>
      <c r="AN451" s="79">
        <v>-0.24514229595661163</v>
      </c>
      <c r="AO451" s="79">
        <v>-9.538181871175766E-2</v>
      </c>
      <c r="AP451" s="79">
        <v>-0.11627495288848877</v>
      </c>
      <c r="AQ451" s="79">
        <v>-0.21380452811717987</v>
      </c>
      <c r="AR451" s="79">
        <v>-0.1352575272321701</v>
      </c>
      <c r="AS451" s="79">
        <v>-0.10131018608808517</v>
      </c>
      <c r="AT451" s="79">
        <v>-0.16978584229946136</v>
      </c>
      <c r="AU451" s="79">
        <v>-0.29032996296882629</v>
      </c>
      <c r="AV451" s="79">
        <v>-0.20885193347930908</v>
      </c>
      <c r="AW451" s="79">
        <v>-0.1112450510263443</v>
      </c>
      <c r="AX451" s="79">
        <v>-0.36022752523422241</v>
      </c>
      <c r="AY451" s="79">
        <v>-0.37791433930397034</v>
      </c>
      <c r="AZ451" s="79">
        <v>-0.20977295935153961</v>
      </c>
      <c r="BA451" s="79">
        <v>-0.26773616671562195</v>
      </c>
      <c r="BB451" s="79">
        <v>-0.26478302478790283</v>
      </c>
      <c r="BC451" s="79">
        <v>-0.22515799105167389</v>
      </c>
      <c r="BD451" s="79">
        <v>-0.3126218318939209</v>
      </c>
      <c r="BE451" s="79">
        <v>-0.12871655821800232</v>
      </c>
      <c r="BF451" s="79">
        <v>-7.4955552816390991E-2</v>
      </c>
      <c r="BG451" s="79">
        <v>-6.5238438546657562E-2</v>
      </c>
      <c r="BH451" s="79">
        <v>-5.8949045836925507E-2</v>
      </c>
      <c r="BI451" s="79">
        <v>-8.0526657402515411E-2</v>
      </c>
      <c r="BJ451" s="79">
        <v>-8.6022578179836273E-2</v>
      </c>
      <c r="BK451" s="79">
        <v>-0.11253797262907028</v>
      </c>
      <c r="BL451" s="79">
        <v>-0.13748131692409515</v>
      </c>
      <c r="BM451" s="79">
        <v>-8.484790101647377E-3</v>
      </c>
      <c r="BN451" s="79">
        <v>-2.6910772547125816E-2</v>
      </c>
      <c r="BO451" s="79">
        <v>-0.12349575757980347</v>
      </c>
      <c r="BP451" s="79">
        <v>-2.6180317625403404E-2</v>
      </c>
      <c r="BQ451" s="79">
        <v>2.9408843256533146E-3</v>
      </c>
      <c r="BR451" s="79">
        <v>-6.8948812782764435E-2</v>
      </c>
      <c r="BS451" s="79">
        <v>-0.18507476150989532</v>
      </c>
      <c r="BT451" s="79">
        <v>-8.6374424397945404E-2</v>
      </c>
      <c r="BU451" s="79">
        <v>3.7216965109109879E-2</v>
      </c>
      <c r="BV451" s="79">
        <v>-0.18661335110664368</v>
      </c>
      <c r="BW451" s="79">
        <v>-0.20053979754447937</v>
      </c>
      <c r="BX451" s="79">
        <v>-7.1014896035194397E-2</v>
      </c>
      <c r="BY451" s="79">
        <v>-0.13679242134094238</v>
      </c>
      <c r="BZ451" s="79">
        <v>-0.11922275274991989</v>
      </c>
      <c r="CA451" s="79">
        <v>-9.8008818924427032E-2</v>
      </c>
      <c r="CB451" s="79">
        <v>-0.19222217798233032</v>
      </c>
      <c r="CC451" s="79">
        <v>-8.5433252155780792E-2</v>
      </c>
      <c r="CD451" s="79">
        <v>-3.8833238184452057E-2</v>
      </c>
      <c r="CE451" s="79">
        <v>-3.9095677435398102E-2</v>
      </c>
      <c r="CF451" s="79">
        <v>-2.9691120609641075E-2</v>
      </c>
      <c r="CG451" s="79">
        <v>-4.8450876027345657E-2</v>
      </c>
      <c r="CH451" s="79">
        <v>-5.1224421709775925E-2</v>
      </c>
      <c r="CI451" s="79">
        <v>-5.2050504833459854E-2</v>
      </c>
      <c r="CJ451" s="79">
        <v>-6.2915638089179993E-2</v>
      </c>
      <c r="CK451" s="79">
        <v>5.169982835650444E-2</v>
      </c>
      <c r="CL451" s="79">
        <v>3.4982584416866302E-2</v>
      </c>
      <c r="CM451" s="79">
        <v>-6.0948166996240616E-2</v>
      </c>
      <c r="CN451" s="79">
        <v>4.936622828245163E-2</v>
      </c>
      <c r="CO451" s="79">
        <v>7.5144857168197632E-2</v>
      </c>
      <c r="CP451" s="79">
        <v>8.9060596656054258E-4</v>
      </c>
      <c r="CQ451" s="79">
        <v>-0.11217531561851501</v>
      </c>
      <c r="CR451" s="79">
        <v>-1.5468625351786613E-3</v>
      </c>
      <c r="CS451" s="79">
        <v>0.14004130661487579</v>
      </c>
      <c r="CT451" s="79">
        <v>-6.636868417263031E-2</v>
      </c>
      <c r="CU451" s="79">
        <v>-7.7690735459327698E-2</v>
      </c>
      <c r="CV451" s="79">
        <v>2.508850209414959E-2</v>
      </c>
      <c r="CW451" s="79">
        <v>-4.6101205050945282E-2</v>
      </c>
      <c r="CX451" s="79">
        <v>-1.8408158794045448E-2</v>
      </c>
      <c r="CY451" s="79">
        <v>-9.9456794559955597E-3</v>
      </c>
      <c r="CZ451" s="79">
        <v>-0.10883377492427826</v>
      </c>
      <c r="DA451" s="79">
        <v>-4.2149942368268967E-2</v>
      </c>
      <c r="DB451" s="79">
        <v>-2.7109207585453987E-3</v>
      </c>
      <c r="DC451" s="79">
        <v>-1.2952910736203194E-2</v>
      </c>
      <c r="DD451" s="79">
        <v>-4.331980599090457E-4</v>
      </c>
      <c r="DE451" s="79">
        <v>-1.6375087201595306E-2</v>
      </c>
      <c r="DF451" s="79">
        <v>-1.6426270827651024E-2</v>
      </c>
      <c r="DG451" s="79">
        <v>8.4369638934731483E-3</v>
      </c>
      <c r="DH451" s="79">
        <v>1.165003702044487E-2</v>
      </c>
      <c r="DI451" s="79">
        <v>0.11188445240259171</v>
      </c>
      <c r="DJ451" s="79">
        <v>9.6875943243503571E-2</v>
      </c>
      <c r="DK451" s="79">
        <v>1.5994134591892362E-3</v>
      </c>
      <c r="DL451" s="79">
        <v>0.12491278350353241</v>
      </c>
      <c r="DM451" s="79">
        <v>0.14734883606433868</v>
      </c>
      <c r="DN451" s="79">
        <v>7.0730030536651611E-2</v>
      </c>
      <c r="DO451" s="79">
        <v>-3.9275877177715302E-2</v>
      </c>
      <c r="DP451" s="79">
        <v>8.3280697464942932E-2</v>
      </c>
      <c r="DQ451" s="79">
        <v>0.24286563694477081</v>
      </c>
      <c r="DR451" s="79">
        <v>5.387597531080246E-2</v>
      </c>
      <c r="DS451" s="79">
        <v>4.5158341526985168E-2</v>
      </c>
      <c r="DT451" s="79">
        <v>0.12119191139936447</v>
      </c>
      <c r="DU451" s="79">
        <v>4.4590026140213013E-2</v>
      </c>
      <c r="DV451" s="79">
        <v>8.2406431436538696E-2</v>
      </c>
      <c r="DW451" s="79">
        <v>7.8117452561855316E-2</v>
      </c>
      <c r="DX451" s="79">
        <v>-2.5445366278290749E-2</v>
      </c>
      <c r="DY451" s="79">
        <v>2.0344287157058716E-2</v>
      </c>
      <c r="DZ451" s="79">
        <v>4.9443967640399933E-2</v>
      </c>
      <c r="EA451" s="79">
        <v>2.4793090298771858E-2</v>
      </c>
      <c r="EB451" s="79">
        <v>4.1810594499111176E-2</v>
      </c>
      <c r="EC451" s="79">
        <v>2.9937256127595901E-2</v>
      </c>
      <c r="ED451" s="79">
        <v>3.3816732466220856E-2</v>
      </c>
      <c r="EE451" s="79">
        <v>9.5771260559558868E-2</v>
      </c>
      <c r="EF451" s="79">
        <v>0.11931102722883224</v>
      </c>
      <c r="EG451" s="79">
        <v>0.19878149032592773</v>
      </c>
      <c r="EH451" s="79">
        <v>0.18624012172222137</v>
      </c>
      <c r="EI451" s="79">
        <v>9.1908186674118042E-2</v>
      </c>
      <c r="EJ451" s="79">
        <v>0.23399001359939575</v>
      </c>
      <c r="EK451" s="79">
        <v>0.25159990787506104</v>
      </c>
      <c r="EL451" s="79">
        <v>0.17156705260276794</v>
      </c>
      <c r="EM451" s="79">
        <v>6.5979339182376862E-2</v>
      </c>
      <c r="EN451" s="79">
        <v>0.2057582288980484</v>
      </c>
      <c r="EO451" s="79">
        <v>0.39132764935493469</v>
      </c>
      <c r="EP451" s="79">
        <v>0.22749017179012299</v>
      </c>
      <c r="EQ451" s="79">
        <v>0.22253289818763733</v>
      </c>
      <c r="ER451" s="79">
        <v>0.2599499523639679</v>
      </c>
      <c r="ES451" s="79">
        <v>0.17553375661373138</v>
      </c>
      <c r="ET451" s="79">
        <v>0.22796671092510223</v>
      </c>
      <c r="EU451" s="79">
        <v>0.20526662468910217</v>
      </c>
      <c r="EV451" s="79">
        <v>9.4954252243041992E-2</v>
      </c>
      <c r="EW451" s="79">
        <v>61.966842651367188</v>
      </c>
      <c r="EX451" s="79">
        <v>60.164234161376953</v>
      </c>
      <c r="EY451" s="79">
        <v>59.296699523925781</v>
      </c>
      <c r="EZ451" s="79">
        <v>56.893905639648438</v>
      </c>
      <c r="FA451" s="79">
        <v>55.849143981933594</v>
      </c>
      <c r="FB451" s="79">
        <v>53.2537841796875</v>
      </c>
      <c r="FC451" s="79">
        <v>55.700328826904297</v>
      </c>
      <c r="FD451" s="79">
        <v>62.266887664794922</v>
      </c>
      <c r="FE451" s="79">
        <v>67.996208190917969</v>
      </c>
      <c r="FF451" s="79">
        <v>73.398452758789063</v>
      </c>
      <c r="FG451" s="79">
        <v>75.420646667480469</v>
      </c>
      <c r="FH451" s="79">
        <v>77.324867248535156</v>
      </c>
      <c r="FI451" s="79">
        <v>79.140617370605469</v>
      </c>
      <c r="FJ451" s="79">
        <v>81.952613830566406</v>
      </c>
      <c r="FK451" s="79">
        <v>82.760696411132813</v>
      </c>
      <c r="FL451" s="79">
        <v>83.959136962890625</v>
      </c>
      <c r="FM451" s="79">
        <v>83.952995300292969</v>
      </c>
      <c r="FN451" s="79">
        <v>84.085792541503906</v>
      </c>
      <c r="FO451" s="79">
        <v>82.185234069824219</v>
      </c>
      <c r="FP451" s="79">
        <v>77.434822082519531</v>
      </c>
      <c r="FQ451" s="79">
        <v>74.725669860839844</v>
      </c>
      <c r="FR451" s="79">
        <v>71.215721130371094</v>
      </c>
      <c r="FS451" s="79">
        <v>68.737030029296875</v>
      </c>
      <c r="FT451" s="79">
        <v>68.094818115234375</v>
      </c>
      <c r="FU451" s="79">
        <v>5.1271215081214905E-2</v>
      </c>
      <c r="FV451" s="79">
        <v>0.12419149279594421</v>
      </c>
      <c r="FW451" s="79">
        <v>4.2918935418128967E-2</v>
      </c>
      <c r="FX451" s="79">
        <v>134</v>
      </c>
      <c r="FY451" s="79">
        <v>1</v>
      </c>
      <c r="FZ451" s="52"/>
      <c r="GA451" s="34"/>
    </row>
    <row r="452" spans="1:183" x14ac:dyDescent="0.25">
      <c r="A452" t="s">
        <v>186</v>
      </c>
      <c r="B452" t="s">
        <v>236</v>
      </c>
      <c r="C452" t="s">
        <v>194</v>
      </c>
      <c r="D452" t="s">
        <v>203</v>
      </c>
      <c r="E452" t="s">
        <v>206</v>
      </c>
      <c r="F452" t="s">
        <v>185</v>
      </c>
      <c r="G452" t="s">
        <v>1</v>
      </c>
      <c r="H452" s="79">
        <v>562</v>
      </c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  <c r="AH452" s="79"/>
      <c r="AI452" s="79"/>
      <c r="AJ452" s="79"/>
      <c r="AK452" s="79"/>
      <c r="AL452" s="79"/>
      <c r="AM452" s="79"/>
      <c r="AN452" s="79"/>
      <c r="AO452" s="79"/>
      <c r="AP452" s="79"/>
      <c r="AQ452" s="79"/>
      <c r="AR452" s="79"/>
      <c r="AS452" s="79"/>
      <c r="AT452" s="79"/>
      <c r="AU452" s="79"/>
      <c r="AV452" s="79"/>
      <c r="AW452" s="79"/>
      <c r="AX452" s="79"/>
      <c r="AY452" s="79"/>
      <c r="AZ452" s="79"/>
      <c r="BA452" s="79"/>
      <c r="BB452" s="79"/>
      <c r="BC452" s="79"/>
      <c r="BD452" s="79"/>
      <c r="BE452" s="79"/>
      <c r="BF452" s="79"/>
      <c r="BG452" s="79"/>
      <c r="BH452" s="79"/>
      <c r="BI452" s="79"/>
      <c r="BJ452" s="79"/>
      <c r="BK452" s="79"/>
      <c r="BL452" s="79"/>
      <c r="BM452" s="79"/>
      <c r="BN452" s="79"/>
      <c r="BO452" s="79"/>
      <c r="BP452" s="79"/>
      <c r="BQ452" s="79"/>
      <c r="BR452" s="79"/>
      <c r="BS452" s="79"/>
      <c r="BT452" s="79"/>
      <c r="BU452" s="79"/>
      <c r="BV452" s="79"/>
      <c r="BW452" s="79"/>
      <c r="BX452" s="79"/>
      <c r="BY452" s="79"/>
      <c r="BZ452" s="79"/>
      <c r="CA452" s="79"/>
      <c r="CB452" s="79"/>
      <c r="CC452" s="79"/>
      <c r="CD452" s="79"/>
      <c r="CE452" s="79"/>
      <c r="CF452" s="79"/>
      <c r="CG452" s="79"/>
      <c r="CH452" s="79"/>
      <c r="CI452" s="79"/>
      <c r="CJ452" s="79"/>
      <c r="CK452" s="79"/>
      <c r="CL452" s="79"/>
      <c r="CM452" s="79"/>
      <c r="CN452" s="79"/>
      <c r="CO452" s="79"/>
      <c r="CP452" s="79"/>
      <c r="CQ452" s="79"/>
      <c r="CR452" s="79"/>
      <c r="CS452" s="79"/>
      <c r="CT452" s="79"/>
      <c r="CU452" s="79"/>
      <c r="CV452" s="79"/>
      <c r="CW452" s="79"/>
      <c r="CX452" s="79"/>
      <c r="CY452" s="79"/>
      <c r="CZ452" s="79"/>
      <c r="DA452" s="79"/>
      <c r="DB452" s="79"/>
      <c r="DC452" s="79"/>
      <c r="DD452" s="79"/>
      <c r="DE452" s="79"/>
      <c r="DF452" s="79"/>
      <c r="DG452" s="79"/>
      <c r="DH452" s="79"/>
      <c r="DI452" s="79"/>
      <c r="DJ452" s="79"/>
      <c r="DK452" s="79"/>
      <c r="DL452" s="79"/>
      <c r="DM452" s="79"/>
      <c r="DN452" s="79"/>
      <c r="DO452" s="79"/>
      <c r="DP452" s="79"/>
      <c r="DQ452" s="79"/>
      <c r="DR452" s="79"/>
      <c r="DS452" s="79"/>
      <c r="DT452" s="79"/>
      <c r="DU452" s="79"/>
      <c r="DV452" s="79"/>
      <c r="DW452" s="79"/>
      <c r="DX452" s="79"/>
      <c r="DY452" s="79"/>
      <c r="DZ452" s="79"/>
      <c r="EA452" s="79"/>
      <c r="EB452" s="79"/>
      <c r="EC452" s="79"/>
      <c r="ED452" s="79"/>
      <c r="EE452" s="79"/>
      <c r="EF452" s="79"/>
      <c r="EG452" s="79"/>
      <c r="EH452" s="79"/>
      <c r="EI452" s="79"/>
      <c r="EJ452" s="79"/>
      <c r="EK452" s="79"/>
      <c r="EL452" s="79"/>
      <c r="EM452" s="79"/>
      <c r="EN452" s="79"/>
      <c r="EO452" s="79"/>
      <c r="EP452" s="79"/>
      <c r="EQ452" s="79"/>
      <c r="ER452" s="79"/>
      <c r="ES452" s="79"/>
      <c r="ET452" s="79"/>
      <c r="EU452" s="79"/>
      <c r="EV452" s="79"/>
      <c r="EW452" s="79"/>
      <c r="EX452" s="79"/>
      <c r="EY452" s="79"/>
      <c r="EZ452" s="79"/>
      <c r="FA452" s="79"/>
      <c r="FB452" s="79"/>
      <c r="FC452" s="79"/>
      <c r="FD452" s="79"/>
      <c r="FE452" s="79"/>
      <c r="FF452" s="79"/>
      <c r="FG452" s="79"/>
      <c r="FH452" s="79"/>
      <c r="FI452" s="79"/>
      <c r="FJ452" s="79"/>
      <c r="FK452" s="79"/>
      <c r="FL452" s="79"/>
      <c r="FM452" s="79"/>
      <c r="FN452" s="79"/>
      <c r="FO452" s="79"/>
      <c r="FP452" s="79"/>
      <c r="FQ452" s="79"/>
      <c r="FR452" s="79"/>
      <c r="FS452" s="79"/>
      <c r="FT452" s="79"/>
      <c r="FU452" s="79"/>
      <c r="FV452" s="79"/>
      <c r="FW452" s="79"/>
      <c r="FX452" s="79">
        <v>50</v>
      </c>
      <c r="FY452" s="79">
        <v>0</v>
      </c>
      <c r="FZ452" s="52"/>
      <c r="GA452" s="34"/>
    </row>
    <row r="453" spans="1:183" x14ac:dyDescent="0.25">
      <c r="A453" t="s">
        <v>186</v>
      </c>
      <c r="B453" t="s">
        <v>236</v>
      </c>
      <c r="C453" t="s">
        <v>194</v>
      </c>
      <c r="D453" t="s">
        <v>203</v>
      </c>
      <c r="E453" t="s">
        <v>207</v>
      </c>
      <c r="F453" t="s">
        <v>1</v>
      </c>
      <c r="G453" t="s">
        <v>198</v>
      </c>
      <c r="H453" s="79">
        <v>27432</v>
      </c>
      <c r="I453" s="79">
        <v>0.55518394708633423</v>
      </c>
      <c r="J453" s="79">
        <v>0.476197749376297</v>
      </c>
      <c r="K453" s="79">
        <v>0.4288177490234375</v>
      </c>
      <c r="L453" s="79">
        <v>0.40160578489303589</v>
      </c>
      <c r="M453" s="79">
        <v>0.38021406531333923</v>
      </c>
      <c r="N453" s="79">
        <v>0.39604520797729492</v>
      </c>
      <c r="O453" s="79">
        <v>0.41273632645606995</v>
      </c>
      <c r="P453" s="79">
        <v>0.46618032455444336</v>
      </c>
      <c r="Q453" s="79">
        <v>0.48125511407852173</v>
      </c>
      <c r="R453" s="79">
        <v>0.51487535238265991</v>
      </c>
      <c r="S453" s="79">
        <v>0.53613299131393433</v>
      </c>
      <c r="T453" s="79">
        <v>0.57340103387832642</v>
      </c>
      <c r="U453" s="79">
        <v>0.59667712450027466</v>
      </c>
      <c r="V453" s="79">
        <v>0.64946466684341431</v>
      </c>
      <c r="W453" s="79">
        <v>0.68791717290878296</v>
      </c>
      <c r="X453" s="79">
        <v>0.72157645225524902</v>
      </c>
      <c r="Y453" s="79">
        <v>0.77853614091873169</v>
      </c>
      <c r="Z453" s="79">
        <v>0.85350382328033447</v>
      </c>
      <c r="AA453" s="79">
        <v>0.88668537139892578</v>
      </c>
      <c r="AB453" s="79">
        <v>0.90283244848251343</v>
      </c>
      <c r="AC453" s="79">
        <v>0.9228251576423645</v>
      </c>
      <c r="AD453" s="79">
        <v>0.94767719507217407</v>
      </c>
      <c r="AE453" s="79">
        <v>0.8371308445930481</v>
      </c>
      <c r="AF453" s="79">
        <v>0.72074949741363525</v>
      </c>
      <c r="AG453" s="79">
        <v>-0.10009505599737167</v>
      </c>
      <c r="AH453" s="79">
        <v>-7.7095776796340942E-2</v>
      </c>
      <c r="AI453" s="79">
        <v>-5.7684648782014847E-2</v>
      </c>
      <c r="AJ453" s="79">
        <v>-5.4472684860229492E-2</v>
      </c>
      <c r="AK453" s="79">
        <v>-5.8787629008293152E-2</v>
      </c>
      <c r="AL453" s="79">
        <v>-3.6023803055286407E-2</v>
      </c>
      <c r="AM453" s="79">
        <v>-5.8473110198974609E-2</v>
      </c>
      <c r="AN453" s="79">
        <v>-4.2909339070320129E-2</v>
      </c>
      <c r="AO453" s="79">
        <v>-3.0478408560156822E-2</v>
      </c>
      <c r="AP453" s="79">
        <v>4.6545295044779778E-3</v>
      </c>
      <c r="AQ453" s="79">
        <v>1.0949383489787579E-2</v>
      </c>
      <c r="AR453" s="79">
        <v>-3.2657512929290533E-3</v>
      </c>
      <c r="AS453" s="79">
        <v>-1.4237966388463974E-2</v>
      </c>
      <c r="AT453" s="79">
        <v>-2.5122115388512611E-2</v>
      </c>
      <c r="AU453" s="79">
        <v>-4.8705983906984329E-2</v>
      </c>
      <c r="AV453" s="79">
        <v>-5.5640149861574173E-2</v>
      </c>
      <c r="AW453" s="79">
        <v>-5.5892396718263626E-2</v>
      </c>
      <c r="AX453" s="79">
        <v>-5.4885327816009521E-2</v>
      </c>
      <c r="AY453" s="79">
        <v>-9.3389280140399933E-2</v>
      </c>
      <c r="AZ453" s="79">
        <v>-0.10976049304008484</v>
      </c>
      <c r="BA453" s="79">
        <v>-0.14668533205986023</v>
      </c>
      <c r="BB453" s="79">
        <v>-0.14743272960186005</v>
      </c>
      <c r="BC453" s="79">
        <v>-0.15914915502071381</v>
      </c>
      <c r="BD453" s="79">
        <v>-0.12991228699684143</v>
      </c>
      <c r="BE453" s="79">
        <v>-7.9804465174674988E-2</v>
      </c>
      <c r="BF453" s="79">
        <v>-5.9842526912689209E-2</v>
      </c>
      <c r="BG453" s="79">
        <v>-4.3414440006017685E-2</v>
      </c>
      <c r="BH453" s="79">
        <v>-4.1204348206520081E-2</v>
      </c>
      <c r="BI453" s="79">
        <v>-4.5426886528730392E-2</v>
      </c>
      <c r="BJ453" s="79">
        <v>-2.34972033649683E-2</v>
      </c>
      <c r="BK453" s="79">
        <v>-4.4752161949872971E-2</v>
      </c>
      <c r="BL453" s="79">
        <v>-2.8508367016911507E-2</v>
      </c>
      <c r="BM453" s="79">
        <v>-1.5794795006513596E-2</v>
      </c>
      <c r="BN453" s="79">
        <v>2.1136835217475891E-2</v>
      </c>
      <c r="BO453" s="79">
        <v>3.062896616756916E-2</v>
      </c>
      <c r="BP453" s="79">
        <v>2.218225970864296E-2</v>
      </c>
      <c r="BQ453" s="79">
        <v>6.4276396296918392E-3</v>
      </c>
      <c r="BR453" s="79">
        <v>-1.6388929216191173E-3</v>
      </c>
      <c r="BS453" s="79">
        <v>-2.1812418475747108E-2</v>
      </c>
      <c r="BT453" s="79">
        <v>-2.830854244530201E-2</v>
      </c>
      <c r="BU453" s="79">
        <v>-2.5267645716667175E-2</v>
      </c>
      <c r="BV453" s="79">
        <v>-2.5980914011597633E-2</v>
      </c>
      <c r="BW453" s="79">
        <v>-6.2668651342391968E-2</v>
      </c>
      <c r="BX453" s="79">
        <v>-7.9832300543785095E-2</v>
      </c>
      <c r="BY453" s="79">
        <v>-0.11637980490922928</v>
      </c>
      <c r="BZ453" s="79">
        <v>-0.12118009477853775</v>
      </c>
      <c r="CA453" s="79">
        <v>-0.13421410322189331</v>
      </c>
      <c r="CB453" s="79">
        <v>-0.10625660419464111</v>
      </c>
      <c r="CC453" s="79">
        <v>-6.5751254558563232E-2</v>
      </c>
      <c r="CD453" s="79">
        <v>-4.7892987728118896E-2</v>
      </c>
      <c r="CE453" s="79">
        <v>-3.3530935645103455E-2</v>
      </c>
      <c r="CF453" s="79">
        <v>-3.2014742493629456E-2</v>
      </c>
      <c r="CG453" s="79">
        <v>-3.6173272877931595E-2</v>
      </c>
      <c r="CH453" s="79">
        <v>-1.4821319840848446E-2</v>
      </c>
      <c r="CI453" s="79">
        <v>-3.5249080508947372E-2</v>
      </c>
      <c r="CJ453" s="79">
        <v>-1.8534298986196518E-2</v>
      </c>
      <c r="CK453" s="79">
        <v>-5.6249676272273064E-3</v>
      </c>
      <c r="CL453" s="79">
        <v>3.2552428543567657E-2</v>
      </c>
      <c r="CM453" s="79">
        <v>4.425898939371109E-2</v>
      </c>
      <c r="CN453" s="79">
        <v>3.9807476103305817E-2</v>
      </c>
      <c r="CO453" s="79">
        <v>2.0740576088428497E-2</v>
      </c>
      <c r="CP453" s="79">
        <v>1.4625513926148415E-2</v>
      </c>
      <c r="CQ453" s="79">
        <v>-3.1860144808888435E-3</v>
      </c>
      <c r="CR453" s="79">
        <v>-9.3787554651498795E-3</v>
      </c>
      <c r="CS453" s="79">
        <v>-4.057035781443119E-3</v>
      </c>
      <c r="CT453" s="79">
        <v>-5.9618060477077961E-3</v>
      </c>
      <c r="CU453" s="79">
        <v>-4.1391640901565552E-2</v>
      </c>
      <c r="CV453" s="79">
        <v>-5.9104129672050476E-2</v>
      </c>
      <c r="CW453" s="79">
        <v>-9.5390304923057556E-2</v>
      </c>
      <c r="CX453" s="79">
        <v>-0.10299760848283768</v>
      </c>
      <c r="CY453" s="79">
        <v>-0.11694415658712387</v>
      </c>
      <c r="CZ453" s="79">
        <v>-8.9872762560844421E-2</v>
      </c>
      <c r="DA453" s="79">
        <v>-5.1698055118322372E-2</v>
      </c>
      <c r="DB453" s="79">
        <v>-3.5943444818258286E-2</v>
      </c>
      <c r="DC453" s="79">
        <v>-2.3647429421544075E-2</v>
      </c>
      <c r="DD453" s="79">
        <v>-2.2825129330158234E-2</v>
      </c>
      <c r="DE453" s="79">
        <v>-2.6919664815068245E-2</v>
      </c>
      <c r="DF453" s="79">
        <v>-6.1454339884221554E-3</v>
      </c>
      <c r="DG453" s="79">
        <v>-2.5745995342731476E-2</v>
      </c>
      <c r="DH453" s="79">
        <v>-8.5602318868041039E-3</v>
      </c>
      <c r="DI453" s="79">
        <v>4.5448592863976955E-3</v>
      </c>
      <c r="DJ453" s="79">
        <v>4.3968018144369125E-2</v>
      </c>
      <c r="DK453" s="79">
        <v>5.7889007031917572E-2</v>
      </c>
      <c r="DL453" s="79">
        <v>5.7432692497968674E-2</v>
      </c>
      <c r="DM453" s="79">
        <v>3.5053510218858719E-2</v>
      </c>
      <c r="DN453" s="79">
        <v>3.0889920890331268E-2</v>
      </c>
      <c r="DO453" s="79">
        <v>1.5440389513969421E-2</v>
      </c>
      <c r="DP453" s="79">
        <v>9.5510305836796761E-3</v>
      </c>
      <c r="DQ453" s="79">
        <v>1.7153574153780937E-2</v>
      </c>
      <c r="DR453" s="79">
        <v>1.4057301916182041E-2</v>
      </c>
      <c r="DS453" s="79">
        <v>-2.0114626735448837E-2</v>
      </c>
      <c r="DT453" s="79">
        <v>-3.8375955075025558E-2</v>
      </c>
      <c r="DU453" s="79">
        <v>-7.4400804936885834E-2</v>
      </c>
      <c r="DV453" s="79">
        <v>-8.4815122187137604E-2</v>
      </c>
      <c r="DW453" s="79">
        <v>-9.9674209952354431E-2</v>
      </c>
      <c r="DX453" s="79">
        <v>-7.3488913476467133E-2</v>
      </c>
      <c r="DY453" s="79">
        <v>-3.1407460570335388E-2</v>
      </c>
      <c r="DZ453" s="79">
        <v>-1.8690207973122597E-2</v>
      </c>
      <c r="EA453" s="79">
        <v>-9.3772206455469131E-3</v>
      </c>
      <c r="EB453" s="79">
        <v>-9.5567954704165459E-3</v>
      </c>
      <c r="EC453" s="79">
        <v>-1.3558922335505486E-2</v>
      </c>
      <c r="ED453" s="79">
        <v>6.3811657018959522E-3</v>
      </c>
      <c r="EE453" s="79">
        <v>-1.2025052681565285E-2</v>
      </c>
      <c r="EF453" s="79">
        <v>5.8407397009432316E-3</v>
      </c>
      <c r="EG453" s="79">
        <v>1.9228473305702209E-2</v>
      </c>
      <c r="EH453" s="79">
        <v>6.0450326651334763E-2</v>
      </c>
      <c r="EI453" s="79">
        <v>7.7568590641021729E-2</v>
      </c>
      <c r="EJ453" s="79">
        <v>8.2880705595016479E-2</v>
      </c>
      <c r="EK453" s="79">
        <v>5.5719118565320969E-2</v>
      </c>
      <c r="EL453" s="79">
        <v>5.437314510345459E-2</v>
      </c>
      <c r="EM453" s="79">
        <v>4.233396053314209E-2</v>
      </c>
      <c r="EN453" s="79">
        <v>3.6882635205984116E-2</v>
      </c>
      <c r="EO453" s="79">
        <v>4.7778323292732239E-2</v>
      </c>
      <c r="EP453" s="79">
        <v>4.2961716651916504E-2</v>
      </c>
      <c r="EQ453" s="79">
        <v>1.0605999268591404E-2</v>
      </c>
      <c r="ER453" s="79">
        <v>-8.4477616474032402E-3</v>
      </c>
      <c r="ES453" s="79">
        <v>-4.4095296412706375E-2</v>
      </c>
      <c r="ET453" s="79">
        <v>-5.8562498539686203E-2</v>
      </c>
      <c r="EU453" s="79">
        <v>-7.4739143252372742E-2</v>
      </c>
      <c r="EV453" s="79">
        <v>-4.9833234399557114E-2</v>
      </c>
      <c r="EW453" s="79">
        <v>78.128219604492188</v>
      </c>
      <c r="EX453" s="79">
        <v>76.34173583984375</v>
      </c>
      <c r="EY453" s="79">
        <v>74.819198608398438</v>
      </c>
      <c r="EZ453" s="79">
        <v>73.18701171875</v>
      </c>
      <c r="FA453" s="79">
        <v>72.294502258300781</v>
      </c>
      <c r="FB453" s="79">
        <v>71.061637878417969</v>
      </c>
      <c r="FC453" s="79">
        <v>70.237442016601563</v>
      </c>
      <c r="FD453" s="79">
        <v>71.319007873535156</v>
      </c>
      <c r="FE453" s="79">
        <v>76.137741088867188</v>
      </c>
      <c r="FF453" s="79">
        <v>80.6976318359375</v>
      </c>
      <c r="FG453" s="79">
        <v>85.345771789550781</v>
      </c>
      <c r="FH453" s="79">
        <v>88.917129516601563</v>
      </c>
      <c r="FI453" s="79">
        <v>92.759597778320313</v>
      </c>
      <c r="FJ453" s="79">
        <v>95.39483642578125</v>
      </c>
      <c r="FK453" s="79">
        <v>97.484794616699219</v>
      </c>
      <c r="FL453" s="79">
        <v>98.904991149902344</v>
      </c>
      <c r="FM453" s="79">
        <v>99.725883483886719</v>
      </c>
      <c r="FN453" s="79">
        <v>99.244850158691406</v>
      </c>
      <c r="FO453" s="79">
        <v>96.9808349609375</v>
      </c>
      <c r="FP453" s="79">
        <v>94.293289184570313</v>
      </c>
      <c r="FQ453" s="79">
        <v>90.979240417480469</v>
      </c>
      <c r="FR453" s="79">
        <v>86.670318603515625</v>
      </c>
      <c r="FS453" s="79">
        <v>82.741737365722656</v>
      </c>
      <c r="FT453" s="79">
        <v>80.711715698242188</v>
      </c>
      <c r="FU453" s="79">
        <v>1.2468619272112846E-2</v>
      </c>
      <c r="FV453" s="79">
        <v>2.4518245831131935E-2</v>
      </c>
      <c r="FW453" s="79">
        <v>1.1156686581671238E-2</v>
      </c>
      <c r="FX453" s="79">
        <v>3377</v>
      </c>
      <c r="FY453" s="79">
        <v>1</v>
      </c>
      <c r="FZ453" s="52"/>
      <c r="GA453" s="34"/>
    </row>
    <row r="454" spans="1:183" x14ac:dyDescent="0.25">
      <c r="A454" t="s">
        <v>186</v>
      </c>
      <c r="B454" t="s">
        <v>236</v>
      </c>
      <c r="C454" t="s">
        <v>194</v>
      </c>
      <c r="D454" t="s">
        <v>203</v>
      </c>
      <c r="E454" t="s">
        <v>207</v>
      </c>
      <c r="F454" t="s">
        <v>1</v>
      </c>
      <c r="G454" t="s">
        <v>200</v>
      </c>
      <c r="H454" s="79">
        <v>4041</v>
      </c>
      <c r="I454" s="79">
        <v>0.64815759658813477</v>
      </c>
      <c r="J454" s="79">
        <v>0.56879919767379761</v>
      </c>
      <c r="K454" s="79">
        <v>0.49410736560821533</v>
      </c>
      <c r="L454" s="79">
        <v>0.45462125539779663</v>
      </c>
      <c r="M454" s="79">
        <v>0.43763941526412964</v>
      </c>
      <c r="N454" s="79">
        <v>0.43061098456382751</v>
      </c>
      <c r="O454" s="79">
        <v>0.48013955354690552</v>
      </c>
      <c r="P454" s="79">
        <v>0.57176381349563599</v>
      </c>
      <c r="Q454" s="79">
        <v>0.58571803569793701</v>
      </c>
      <c r="R454" s="79">
        <v>0.58020865917205811</v>
      </c>
      <c r="S454" s="79">
        <v>0.63047820329666138</v>
      </c>
      <c r="T454" s="79">
        <v>0.71513122320175171</v>
      </c>
      <c r="U454" s="79">
        <v>0.78588497638702393</v>
      </c>
      <c r="V454" s="79">
        <v>0.84095668792724609</v>
      </c>
      <c r="W454" s="79">
        <v>0.92481827735900879</v>
      </c>
      <c r="X454" s="79">
        <v>1.0191304683685303</v>
      </c>
      <c r="Y454" s="79">
        <v>1.0182305574417114</v>
      </c>
      <c r="Z454" s="79">
        <v>1.0688954591751099</v>
      </c>
      <c r="AA454" s="79">
        <v>1.170856237411499</v>
      </c>
      <c r="AB454" s="79">
        <v>1.1385993957519531</v>
      </c>
      <c r="AC454" s="79">
        <v>1.1158782243728638</v>
      </c>
      <c r="AD454" s="79">
        <v>1.1286873817443848</v>
      </c>
      <c r="AE454" s="79">
        <v>1.0079421997070313</v>
      </c>
      <c r="AF454" s="79">
        <v>0.79091662168502808</v>
      </c>
      <c r="AG454" s="79">
        <v>-0.15339760482311249</v>
      </c>
      <c r="AH454" s="79">
        <v>-0.14672902226448059</v>
      </c>
      <c r="AI454" s="79">
        <v>-0.1223943680524826</v>
      </c>
      <c r="AJ454" s="79">
        <v>-7.8214757144451141E-2</v>
      </c>
      <c r="AK454" s="79">
        <v>-5.5854670703411102E-2</v>
      </c>
      <c r="AL454" s="79">
        <v>-6.2606997787952423E-2</v>
      </c>
      <c r="AM454" s="79">
        <v>-6.7195437848567963E-2</v>
      </c>
      <c r="AN454" s="79">
        <v>-5.0596874207258224E-2</v>
      </c>
      <c r="AO454" s="79">
        <v>-0.10158924758434296</v>
      </c>
      <c r="AP454" s="79">
        <v>-0.139987513422966</v>
      </c>
      <c r="AQ454" s="79">
        <v>-0.17027032375335693</v>
      </c>
      <c r="AR454" s="79">
        <v>-0.10523934662342072</v>
      </c>
      <c r="AS454" s="79">
        <v>-0.11831589043140411</v>
      </c>
      <c r="AT454" s="79">
        <v>-9.5451973378658295E-2</v>
      </c>
      <c r="AU454" s="79">
        <v>-9.7113795578479767E-2</v>
      </c>
      <c r="AV454" s="79">
        <v>-9.9784336984157562E-2</v>
      </c>
      <c r="AW454" s="79">
        <v>-0.14494983851909637</v>
      </c>
      <c r="AX454" s="79">
        <v>-0.16763520240783691</v>
      </c>
      <c r="AY454" s="79">
        <v>-9.3664281070232391E-2</v>
      </c>
      <c r="AZ454" s="79">
        <v>-0.12147177755832672</v>
      </c>
      <c r="BA454" s="79">
        <v>-0.13258695602416992</v>
      </c>
      <c r="BB454" s="79">
        <v>-0.14632017910480499</v>
      </c>
      <c r="BC454" s="79">
        <v>-7.9728849232196808E-2</v>
      </c>
      <c r="BD454" s="79">
        <v>-0.14495332539081573</v>
      </c>
      <c r="BE454" s="79">
        <v>-0.10763105005025864</v>
      </c>
      <c r="BF454" s="79">
        <v>-0.10283517837524414</v>
      </c>
      <c r="BG454" s="79">
        <v>-8.7507322430610657E-2</v>
      </c>
      <c r="BH454" s="79">
        <v>-5.2530001848936081E-2</v>
      </c>
      <c r="BI454" s="79">
        <v>-3.2914236187934875E-2</v>
      </c>
      <c r="BJ454" s="79">
        <v>-3.9379626512527466E-2</v>
      </c>
      <c r="BK454" s="79">
        <v>-4.0444973856210709E-2</v>
      </c>
      <c r="BL454" s="79">
        <v>-1.8171977251768112E-2</v>
      </c>
      <c r="BM454" s="79">
        <v>-6.2514975666999817E-2</v>
      </c>
      <c r="BN454" s="79">
        <v>-9.6253477036952972E-2</v>
      </c>
      <c r="BO454" s="79">
        <v>-0.12189793586730957</v>
      </c>
      <c r="BP454" s="79">
        <v>-5.696650967001915E-2</v>
      </c>
      <c r="BQ454" s="79">
        <v>-6.6764004528522491E-2</v>
      </c>
      <c r="BR454" s="79">
        <v>-4.5523751527070999E-2</v>
      </c>
      <c r="BS454" s="79">
        <v>-4.297720268368721E-2</v>
      </c>
      <c r="BT454" s="79">
        <v>-4.1724205017089844E-2</v>
      </c>
      <c r="BU454" s="79">
        <v>-8.6141534149646759E-2</v>
      </c>
      <c r="BV454" s="79">
        <v>-0.10553141683340073</v>
      </c>
      <c r="BW454" s="79">
        <v>-3.3467810600996017E-2</v>
      </c>
      <c r="BX454" s="79">
        <v>-6.0362745076417923E-2</v>
      </c>
      <c r="BY454" s="79">
        <v>-7.8780151903629303E-2</v>
      </c>
      <c r="BZ454" s="79">
        <v>-8.8952802121639252E-2</v>
      </c>
      <c r="CA454" s="79">
        <v>-3.2747801393270493E-2</v>
      </c>
      <c r="CB454" s="79">
        <v>-0.10543267428874969</v>
      </c>
      <c r="CC454" s="79">
        <v>-7.5933277606964111E-2</v>
      </c>
      <c r="CD454" s="79">
        <v>-7.2434425354003906E-2</v>
      </c>
      <c r="CE454" s="79">
        <v>-6.3344664871692657E-2</v>
      </c>
      <c r="CF454" s="79">
        <v>-3.4740816801786423E-2</v>
      </c>
      <c r="CG454" s="79">
        <v>-1.7025759443640709E-2</v>
      </c>
      <c r="CH454" s="79">
        <v>-2.3292416706681252E-2</v>
      </c>
      <c r="CI454" s="79">
        <v>-2.1917689591646194E-2</v>
      </c>
      <c r="CJ454" s="79">
        <v>4.2854081839323044E-3</v>
      </c>
      <c r="CK454" s="79">
        <v>-3.5452257841825485E-2</v>
      </c>
      <c r="CL454" s="79">
        <v>-6.5963409841060638E-2</v>
      </c>
      <c r="CM454" s="79">
        <v>-8.8395364582538605E-2</v>
      </c>
      <c r="CN454" s="79">
        <v>-2.3532889783382416E-2</v>
      </c>
      <c r="CO454" s="79">
        <v>-3.1059321016073227E-2</v>
      </c>
      <c r="CP454" s="79">
        <v>-1.0943620465695858E-2</v>
      </c>
      <c r="CQ454" s="79">
        <v>-5.4823695681989193E-3</v>
      </c>
      <c r="CR454" s="79">
        <v>-1.5119255986064672E-3</v>
      </c>
      <c r="CS454" s="79">
        <v>-4.5411072671413422E-2</v>
      </c>
      <c r="CT454" s="79">
        <v>-6.2518522143363953E-2</v>
      </c>
      <c r="CU454" s="79">
        <v>8.224080316722393E-3</v>
      </c>
      <c r="CV454" s="79">
        <v>-1.8038816750049591E-2</v>
      </c>
      <c r="CW454" s="79">
        <v>-4.1513733565807343E-2</v>
      </c>
      <c r="CX454" s="79">
        <v>-4.922032356262207E-2</v>
      </c>
      <c r="CY454" s="79">
        <v>-2.088650653604418E-4</v>
      </c>
      <c r="CZ454" s="79">
        <v>-7.806079089641571E-2</v>
      </c>
      <c r="DA454" s="79">
        <v>-4.4235505163669586E-2</v>
      </c>
      <c r="DB454" s="79">
        <v>-4.2033683508634567E-2</v>
      </c>
      <c r="DC454" s="79">
        <v>-3.9181999862194061E-2</v>
      </c>
      <c r="DD454" s="79">
        <v>-1.6951633617281914E-2</v>
      </c>
      <c r="DE454" s="79">
        <v>-1.1372831650078297E-3</v>
      </c>
      <c r="DF454" s="79">
        <v>-7.2052106261253357E-3</v>
      </c>
      <c r="DG454" s="79">
        <v>-3.3904016017913818E-3</v>
      </c>
      <c r="DH454" s="79">
        <v>2.674279548227787E-2</v>
      </c>
      <c r="DI454" s="79">
        <v>-8.389531634747982E-3</v>
      </c>
      <c r="DJ454" s="79">
        <v>-3.5673342645168304E-2</v>
      </c>
      <c r="DK454" s="79">
        <v>-5.4892785847187042E-2</v>
      </c>
      <c r="DL454" s="79">
        <v>9.900728240609169E-3</v>
      </c>
      <c r="DM454" s="79">
        <v>4.6453638933598995E-3</v>
      </c>
      <c r="DN454" s="79">
        <v>2.3636512458324432E-2</v>
      </c>
      <c r="DO454" s="79">
        <v>3.2012466341257095E-2</v>
      </c>
      <c r="DP454" s="79">
        <v>3.8700353354215622E-2</v>
      </c>
      <c r="DQ454" s="79">
        <v>-4.6806191094219685E-3</v>
      </c>
      <c r="DR454" s="79">
        <v>-1.9505627453327179E-2</v>
      </c>
      <c r="DS454" s="79">
        <v>4.9915973097085953E-2</v>
      </c>
      <c r="DT454" s="79">
        <v>2.428511343896389E-2</v>
      </c>
      <c r="DU454" s="79">
        <v>-4.2473091743886471E-3</v>
      </c>
      <c r="DV454" s="79">
        <v>-9.487849660217762E-3</v>
      </c>
      <c r="DW454" s="79">
        <v>3.2330069690942764E-2</v>
      </c>
      <c r="DX454" s="79">
        <v>-5.0688892602920532E-2</v>
      </c>
      <c r="DY454" s="79">
        <v>1.5310449525713921E-3</v>
      </c>
      <c r="DZ454" s="79">
        <v>1.8601646879687905E-3</v>
      </c>
      <c r="EA454" s="79">
        <v>-4.2949565686285496E-3</v>
      </c>
      <c r="EB454" s="79">
        <v>8.7331235408782959E-3</v>
      </c>
      <c r="EC454" s="79">
        <v>2.1803151816129684E-2</v>
      </c>
      <c r="ED454" s="79">
        <v>1.6022160649299622E-2</v>
      </c>
      <c r="EE454" s="79">
        <v>2.3360058665275574E-2</v>
      </c>
      <c r="EF454" s="79">
        <v>5.9167690575122833E-2</v>
      </c>
      <c r="EG454" s="79">
        <v>3.0684743076562881E-2</v>
      </c>
      <c r="EH454" s="79">
        <v>8.0607002601027489E-3</v>
      </c>
      <c r="EI454" s="79">
        <v>-6.5203830599784851E-3</v>
      </c>
      <c r="EJ454" s="79">
        <v>5.8173563331365585E-2</v>
      </c>
      <c r="EK454" s="79">
        <v>5.6197252124547958E-2</v>
      </c>
      <c r="EL454" s="79">
        <v>7.3564723134040833E-2</v>
      </c>
      <c r="EM454" s="79">
        <v>8.6149051785469055E-2</v>
      </c>
      <c r="EN454" s="79">
        <v>9.6760496497154236E-2</v>
      </c>
      <c r="EO454" s="79">
        <v>5.4127689450979233E-2</v>
      </c>
      <c r="EP454" s="79">
        <v>4.2598150670528412E-2</v>
      </c>
      <c r="EQ454" s="79">
        <v>0.11011244356632233</v>
      </c>
      <c r="ER454" s="79">
        <v>8.5394144058227539E-2</v>
      </c>
      <c r="ES454" s="79">
        <v>4.955948144197464E-2</v>
      </c>
      <c r="ET454" s="79">
        <v>4.7879531979560852E-2</v>
      </c>
      <c r="EU454" s="79">
        <v>7.9311124980449677E-2</v>
      </c>
      <c r="EV454" s="79">
        <v>-1.1168230324983597E-2</v>
      </c>
      <c r="EW454" s="79">
        <v>79.147468566894531</v>
      </c>
      <c r="EX454" s="79">
        <v>76.053199768066406</v>
      </c>
      <c r="EY454" s="79">
        <v>75.068466186523438</v>
      </c>
      <c r="EZ454" s="79">
        <v>73.65924072265625</v>
      </c>
      <c r="FA454" s="79">
        <v>71.9974365234375</v>
      </c>
      <c r="FB454" s="79">
        <v>70.842437744140625</v>
      </c>
      <c r="FC454" s="79">
        <v>70.406204223632813</v>
      </c>
      <c r="FD454" s="79">
        <v>71.413665771484375</v>
      </c>
      <c r="FE454" s="79">
        <v>76.080818176269531</v>
      </c>
      <c r="FF454" s="79">
        <v>81.051292419433594</v>
      </c>
      <c r="FG454" s="79">
        <v>85.416091918945313</v>
      </c>
      <c r="FH454" s="79">
        <v>89.213699340820313</v>
      </c>
      <c r="FI454" s="79">
        <v>93.061416625976563</v>
      </c>
      <c r="FJ454" s="79">
        <v>95.702430725097656</v>
      </c>
      <c r="FK454" s="79">
        <v>97.812530517578125</v>
      </c>
      <c r="FL454" s="79">
        <v>99.206642150878906</v>
      </c>
      <c r="FM454" s="79">
        <v>100.17066192626953</v>
      </c>
      <c r="FN454" s="79">
        <v>100.02834320068359</v>
      </c>
      <c r="FO454" s="79">
        <v>98.160919189453125</v>
      </c>
      <c r="FP454" s="79">
        <v>96.041290283203125</v>
      </c>
      <c r="FQ454" s="79">
        <v>92.847496032714844</v>
      </c>
      <c r="FR454" s="79">
        <v>87.902229309082031</v>
      </c>
      <c r="FS454" s="79">
        <v>83.978538513183594</v>
      </c>
      <c r="FT454" s="79">
        <v>81.779541015625</v>
      </c>
      <c r="FU454" s="79">
        <v>2.5744713842868805E-2</v>
      </c>
      <c r="FV454" s="79">
        <v>4.9146745353937149E-2</v>
      </c>
      <c r="FW454" s="79">
        <v>2.3324694484472275E-2</v>
      </c>
      <c r="FX454" s="79">
        <v>859</v>
      </c>
      <c r="FY454" s="79">
        <v>1</v>
      </c>
      <c r="FZ454" s="52"/>
      <c r="GA454" s="34"/>
    </row>
    <row r="455" spans="1:183" x14ac:dyDescent="0.25">
      <c r="A455" t="s">
        <v>186</v>
      </c>
      <c r="B455" t="s">
        <v>236</v>
      </c>
      <c r="C455" t="s">
        <v>194</v>
      </c>
      <c r="D455" t="s">
        <v>203</v>
      </c>
      <c r="E455" t="s">
        <v>207</v>
      </c>
      <c r="F455" t="s">
        <v>1</v>
      </c>
      <c r="G455" t="s">
        <v>1</v>
      </c>
      <c r="H455" s="79">
        <v>31473</v>
      </c>
      <c r="I455" s="79">
        <v>0.56712138652801514</v>
      </c>
      <c r="J455" s="79">
        <v>0.48808738589286804</v>
      </c>
      <c r="K455" s="79">
        <v>0.43720066547393799</v>
      </c>
      <c r="L455" s="79">
        <v>0.40841275453567505</v>
      </c>
      <c r="M455" s="79">
        <v>0.38758724927902222</v>
      </c>
      <c r="N455" s="79">
        <v>0.40048334002494812</v>
      </c>
      <c r="O455" s="79">
        <v>0.4213905930519104</v>
      </c>
      <c r="P455" s="79">
        <v>0.4797368049621582</v>
      </c>
      <c r="Q455" s="79">
        <v>0.49466773867607117</v>
      </c>
      <c r="R455" s="79">
        <v>0.52326393127441406</v>
      </c>
      <c r="S455" s="79">
        <v>0.54824656248092651</v>
      </c>
      <c r="T455" s="79">
        <v>0.59159862995147705</v>
      </c>
      <c r="U455" s="79">
        <v>0.62097060680389404</v>
      </c>
      <c r="V455" s="79">
        <v>0.67405140399932861</v>
      </c>
      <c r="W455" s="79">
        <v>0.71833419799804688</v>
      </c>
      <c r="X455" s="79">
        <v>0.7597811222076416</v>
      </c>
      <c r="Y455" s="79">
        <v>0.80931192636489868</v>
      </c>
      <c r="Z455" s="79">
        <v>0.88115918636322021</v>
      </c>
      <c r="AA455" s="79">
        <v>0.92317169904708862</v>
      </c>
      <c r="AB455" s="79">
        <v>0.93310391902923584</v>
      </c>
      <c r="AC455" s="79">
        <v>0.94761234521865845</v>
      </c>
      <c r="AD455" s="79">
        <v>0.97091823816299438</v>
      </c>
      <c r="AE455" s="79">
        <v>0.85906225442886353</v>
      </c>
      <c r="AF455" s="79">
        <v>0.72975867986679077</v>
      </c>
      <c r="AG455" s="79">
        <v>-9.8601900041103363E-2</v>
      </c>
      <c r="AH455" s="79">
        <v>-7.8226044774055481E-2</v>
      </c>
      <c r="AI455" s="79">
        <v>-5.973498523235321E-2</v>
      </c>
      <c r="AJ455" s="79">
        <v>-5.2719507366418839E-2</v>
      </c>
      <c r="AK455" s="79">
        <v>-5.4046295583248138E-2</v>
      </c>
      <c r="AL455" s="79">
        <v>-3.50661501288414E-2</v>
      </c>
      <c r="AM455" s="79">
        <v>-5.4597809910774231E-2</v>
      </c>
      <c r="AN455" s="79">
        <v>-3.7987865507602692E-2</v>
      </c>
      <c r="AO455" s="79">
        <v>-3.2721962779760361E-2</v>
      </c>
      <c r="AP455" s="79">
        <v>-6.2040132470428944E-3</v>
      </c>
      <c r="AQ455" s="79">
        <v>-3.6506662145256996E-3</v>
      </c>
      <c r="AR455" s="79">
        <v>-7.3061580769717693E-3</v>
      </c>
      <c r="AS455" s="79">
        <v>-1.8391074612736702E-2</v>
      </c>
      <c r="AT455" s="79">
        <v>-2.4961097165942192E-2</v>
      </c>
      <c r="AU455" s="79">
        <v>-4.4863879680633545E-2</v>
      </c>
      <c r="AV455" s="79">
        <v>-5.0618439912796021E-2</v>
      </c>
      <c r="AW455" s="79">
        <v>-5.6319490075111389E-2</v>
      </c>
      <c r="AX455" s="79">
        <v>-5.7950310409069061E-2</v>
      </c>
      <c r="AY455" s="79">
        <v>-8.2192860543727875E-2</v>
      </c>
      <c r="AZ455" s="79">
        <v>-9.9937848746776581E-2</v>
      </c>
      <c r="BA455" s="79">
        <v>-0.13468563556671143</v>
      </c>
      <c r="BB455" s="79">
        <v>-0.13677981495857239</v>
      </c>
      <c r="BC455" s="79">
        <v>-0.14013253152370453</v>
      </c>
      <c r="BD455" s="79">
        <v>-0.12429608404636383</v>
      </c>
      <c r="BE455" s="79">
        <v>-7.9965852200984955E-2</v>
      </c>
      <c r="BF455" s="79">
        <v>-6.2166683375835419E-2</v>
      </c>
      <c r="BG455" s="79">
        <v>-4.6515006572008133E-2</v>
      </c>
      <c r="BH455" s="79">
        <v>-4.0693752467632294E-2</v>
      </c>
      <c r="BI455" s="79">
        <v>-4.2034294456243515E-2</v>
      </c>
      <c r="BJ455" s="79">
        <v>-2.3747934028506279E-2</v>
      </c>
      <c r="BK455" s="79">
        <v>-4.215514287352562E-2</v>
      </c>
      <c r="BL455" s="79">
        <v>-2.4763500317931175E-2</v>
      </c>
      <c r="BM455" s="79">
        <v>-1.8975455313920975E-2</v>
      </c>
      <c r="BN455" s="79">
        <v>9.2204641550779343E-3</v>
      </c>
      <c r="BO455" s="79">
        <v>1.4591949060559273E-2</v>
      </c>
      <c r="BP455" s="79">
        <v>1.572413370013237E-2</v>
      </c>
      <c r="BQ455" s="79">
        <v>7.9882401041686535E-4</v>
      </c>
      <c r="BR455" s="79">
        <v>-3.5126104485243559E-3</v>
      </c>
      <c r="BS455" s="79">
        <v>-2.0414456725120544E-2</v>
      </c>
      <c r="BT455" s="79">
        <v>-2.5656942278146744E-2</v>
      </c>
      <c r="BU455" s="79">
        <v>-2.8579410165548325E-2</v>
      </c>
      <c r="BV455" s="79">
        <v>-3.1525317579507828E-2</v>
      </c>
      <c r="BW455" s="79">
        <v>-5.4323457181453705E-2</v>
      </c>
      <c r="BX455" s="79">
        <v>-7.2697848081588745E-2</v>
      </c>
      <c r="BY455" s="79">
        <v>-0.10738269984722137</v>
      </c>
      <c r="BZ455" s="79">
        <v>-0.112741619348526</v>
      </c>
      <c r="CA455" s="79">
        <v>-0.11757742613554001</v>
      </c>
      <c r="CB455" s="79">
        <v>-0.10306248068809509</v>
      </c>
      <c r="CC455" s="79">
        <v>-6.7058585584163666E-2</v>
      </c>
      <c r="CD455" s="79">
        <v>-5.1044005900621414E-2</v>
      </c>
      <c r="CE455" s="79">
        <v>-3.7358891218900681E-2</v>
      </c>
      <c r="CF455" s="79">
        <v>-3.2364755868911743E-2</v>
      </c>
      <c r="CG455" s="79">
        <v>-3.3714815974235535E-2</v>
      </c>
      <c r="CH455" s="79">
        <v>-1.5908971428871155E-2</v>
      </c>
      <c r="CI455" s="79">
        <v>-3.3537384122610092E-2</v>
      </c>
      <c r="CJ455" s="79">
        <v>-1.5604346059262753E-2</v>
      </c>
      <c r="CK455" s="79">
        <v>-9.4546647742390633E-3</v>
      </c>
      <c r="CL455" s="79">
        <v>1.9903410226106644E-2</v>
      </c>
      <c r="CM455" s="79">
        <v>2.7226727455854416E-2</v>
      </c>
      <c r="CN455" s="79">
        <v>3.1674843281507492E-2</v>
      </c>
      <c r="CO455" s="79">
        <v>1.4089688658714294E-2</v>
      </c>
      <c r="CP455" s="79">
        <v>1.1342545971274376E-2</v>
      </c>
      <c r="CQ455" s="79">
        <v>-3.4808567725121975E-3</v>
      </c>
      <c r="CR455" s="79">
        <v>-8.3686886355280876E-3</v>
      </c>
      <c r="CS455" s="79">
        <v>-9.366719052195549E-3</v>
      </c>
      <c r="CT455" s="79">
        <v>-1.3223446905612946E-2</v>
      </c>
      <c r="CU455" s="79">
        <v>-3.502119705080986E-2</v>
      </c>
      <c r="CV455" s="79">
        <v>-5.3831513971090317E-2</v>
      </c>
      <c r="CW455" s="79">
        <v>-8.847278356552124E-2</v>
      </c>
      <c r="CX455" s="79">
        <v>-9.6092827618122101E-2</v>
      </c>
      <c r="CY455" s="79">
        <v>-0.1019558385014534</v>
      </c>
      <c r="CZ455" s="79">
        <v>-8.8356144726276398E-2</v>
      </c>
      <c r="DA455" s="79">
        <v>-5.4151315242052078E-2</v>
      </c>
      <c r="DB455" s="79">
        <v>-3.9921332150697708E-2</v>
      </c>
      <c r="DC455" s="79">
        <v>-2.8202774003148079E-2</v>
      </c>
      <c r="DD455" s="79">
        <v>-2.4035757407546043E-2</v>
      </c>
      <c r="DE455" s="79">
        <v>-2.5395341217517853E-2</v>
      </c>
      <c r="DF455" s="79">
        <v>-8.0700106918811798E-3</v>
      </c>
      <c r="DG455" s="79">
        <v>-2.4919629096984863E-2</v>
      </c>
      <c r="DH455" s="79">
        <v>-6.4451927319169044E-3</v>
      </c>
      <c r="DI455" s="79">
        <v>6.612483412027359E-5</v>
      </c>
      <c r="DJ455" s="79">
        <v>3.0586358159780502E-2</v>
      </c>
      <c r="DK455" s="79">
        <v>3.9861507713794708E-2</v>
      </c>
      <c r="DL455" s="79">
        <v>4.7625552862882614E-2</v>
      </c>
      <c r="DM455" s="79">
        <v>2.7380552142858505E-2</v>
      </c>
      <c r="DN455" s="79">
        <v>2.6197699829936028E-2</v>
      </c>
      <c r="DO455" s="79">
        <v>1.3452741317451E-2</v>
      </c>
      <c r="DP455" s="79">
        <v>8.9195668697357178E-3</v>
      </c>
      <c r="DQ455" s="79">
        <v>9.8459739238023758E-3</v>
      </c>
      <c r="DR455" s="79">
        <v>5.0784219056367874E-3</v>
      </c>
      <c r="DS455" s="79">
        <v>-1.5718933194875717E-2</v>
      </c>
      <c r="DT455" s="79">
        <v>-3.496517613530159E-2</v>
      </c>
      <c r="DU455" s="79">
        <v>-6.9562859833240509E-2</v>
      </c>
      <c r="DV455" s="79">
        <v>-7.9444043338298798E-2</v>
      </c>
      <c r="DW455" s="79">
        <v>-8.6334250867366791E-2</v>
      </c>
      <c r="DX455" s="79">
        <v>-7.3649808764457703E-2</v>
      </c>
      <c r="DY455" s="79">
        <v>-3.551526740193367E-2</v>
      </c>
      <c r="DZ455" s="79">
        <v>-2.38619614392519E-2</v>
      </c>
      <c r="EA455" s="79">
        <v>-1.4982797205448151E-2</v>
      </c>
      <c r="EB455" s="79">
        <v>-1.2010003440082073E-2</v>
      </c>
      <c r="EC455" s="79">
        <v>-1.3383335433900356E-2</v>
      </c>
      <c r="ED455" s="79">
        <v>3.2482047099620104E-3</v>
      </c>
      <c r="EE455" s="79">
        <v>-1.2476958334445953E-2</v>
      </c>
      <c r="EF455" s="79">
        <v>6.7791696637868881E-3</v>
      </c>
      <c r="EG455" s="79">
        <v>1.3812633231282234E-2</v>
      </c>
      <c r="EH455" s="79">
        <v>4.6010829508304596E-2</v>
      </c>
      <c r="EI455" s="79">
        <v>5.8104120194911957E-2</v>
      </c>
      <c r="EJ455" s="79">
        <v>7.0655845105648041E-2</v>
      </c>
      <c r="EK455" s="79">
        <v>4.6570450067520142E-2</v>
      </c>
      <c r="EL455" s="79">
        <v>4.7646187245845795E-2</v>
      </c>
      <c r="EM455" s="79">
        <v>3.7902168929576874E-2</v>
      </c>
      <c r="EN455" s="79">
        <v>3.3881060779094696E-2</v>
      </c>
      <c r="EO455" s="79">
        <v>3.758605569601059E-2</v>
      </c>
      <c r="EP455" s="79">
        <v>3.150341659784317E-2</v>
      </c>
      <c r="EQ455" s="79">
        <v>1.215046551078558E-2</v>
      </c>
      <c r="ER455" s="79">
        <v>-7.7251833863556385E-3</v>
      </c>
      <c r="ES455" s="79">
        <v>-4.2259946465492249E-2</v>
      </c>
      <c r="ET455" s="79">
        <v>-5.5405840277671814E-2</v>
      </c>
      <c r="EU455" s="79">
        <v>-6.3779152929782867E-2</v>
      </c>
      <c r="EV455" s="79">
        <v>-5.2416201680898666E-2</v>
      </c>
      <c r="EW455" s="79">
        <v>78.277641296386719</v>
      </c>
      <c r="EX455" s="79">
        <v>76.297676086425781</v>
      </c>
      <c r="EY455" s="79">
        <v>74.856796264648438</v>
      </c>
      <c r="EZ455" s="79">
        <v>73.254325866699219</v>
      </c>
      <c r="FA455" s="79">
        <v>72.253334045410156</v>
      </c>
      <c r="FB455" s="79">
        <v>71.030960083007813</v>
      </c>
      <c r="FC455" s="79">
        <v>70.2613525390625</v>
      </c>
      <c r="FD455" s="79">
        <v>71.332931518554688</v>
      </c>
      <c r="FE455" s="79">
        <v>76.128730773925781</v>
      </c>
      <c r="FF455" s="79">
        <v>80.75592041015625</v>
      </c>
      <c r="FG455" s="79">
        <v>85.358230590820313</v>
      </c>
      <c r="FH455" s="79">
        <v>88.967361450195313</v>
      </c>
      <c r="FI455" s="79">
        <v>92.811759948730469</v>
      </c>
      <c r="FJ455" s="79">
        <v>95.445602416992188</v>
      </c>
      <c r="FK455" s="79">
        <v>97.539031982421875</v>
      </c>
      <c r="FL455" s="79">
        <v>98.956451416015625</v>
      </c>
      <c r="FM455" s="79">
        <v>99.800079345703125</v>
      </c>
      <c r="FN455" s="79">
        <v>99.372108459472656</v>
      </c>
      <c r="FO455" s="79">
        <v>97.164680480957031</v>
      </c>
      <c r="FP455" s="79">
        <v>94.556320190429688</v>
      </c>
      <c r="FQ455" s="79">
        <v>91.247200012207031</v>
      </c>
      <c r="FR455" s="79">
        <v>86.844924926757813</v>
      </c>
      <c r="FS455" s="79">
        <v>82.9083251953125</v>
      </c>
      <c r="FT455" s="79">
        <v>80.857345581054688</v>
      </c>
      <c r="FU455" s="79">
        <v>1.135928463190794E-2</v>
      </c>
      <c r="FV455" s="79">
        <v>2.228238619863987E-2</v>
      </c>
      <c r="FW455" s="79">
        <v>1.0174927301704884E-2</v>
      </c>
      <c r="FX455" s="79">
        <v>4236</v>
      </c>
      <c r="FY455" s="79">
        <v>1</v>
      </c>
      <c r="FZ455" s="52"/>
      <c r="GA455" s="34"/>
    </row>
    <row r="456" spans="1:183" x14ac:dyDescent="0.25">
      <c r="A456" t="s">
        <v>186</v>
      </c>
      <c r="B456" t="s">
        <v>236</v>
      </c>
      <c r="C456" t="s">
        <v>194</v>
      </c>
      <c r="D456" t="s">
        <v>203</v>
      </c>
      <c r="E456" t="s">
        <v>207</v>
      </c>
      <c r="F456" t="s">
        <v>178</v>
      </c>
      <c r="G456" t="s">
        <v>1</v>
      </c>
      <c r="H456" s="79">
        <v>22902</v>
      </c>
      <c r="I456" s="79">
        <v>0.51333814859390259</v>
      </c>
      <c r="J456" s="79">
        <v>0.43367800116539001</v>
      </c>
      <c r="K456" s="79">
        <v>0.3860442042350769</v>
      </c>
      <c r="L456" s="79">
        <v>0.36305001378059387</v>
      </c>
      <c r="M456" s="79">
        <v>0.35127377510070801</v>
      </c>
      <c r="N456" s="79">
        <v>0.34833583235740662</v>
      </c>
      <c r="O456" s="79">
        <v>0.37450674176216125</v>
      </c>
      <c r="P456" s="79">
        <v>0.41930508613586426</v>
      </c>
      <c r="Q456" s="79">
        <v>0.43962046504020691</v>
      </c>
      <c r="R456" s="79">
        <v>0.45956936478614807</v>
      </c>
      <c r="S456" s="79">
        <v>0.46939194202423096</v>
      </c>
      <c r="T456" s="79">
        <v>0.49524968862533569</v>
      </c>
      <c r="U456" s="79">
        <v>0.53312438726425171</v>
      </c>
      <c r="V456" s="79">
        <v>0.55828922986984253</v>
      </c>
      <c r="W456" s="79">
        <v>0.60450959205627441</v>
      </c>
      <c r="X456" s="79">
        <v>0.63447600603103638</v>
      </c>
      <c r="Y456" s="79">
        <v>0.67781811952590942</v>
      </c>
      <c r="Z456" s="79">
        <v>0.74505531787872314</v>
      </c>
      <c r="AA456" s="79">
        <v>0.78781545162200928</v>
      </c>
      <c r="AB456" s="79">
        <v>0.8077203631401062</v>
      </c>
      <c r="AC456" s="79">
        <v>0.82466048002243042</v>
      </c>
      <c r="AD456" s="79">
        <v>0.84030717611312866</v>
      </c>
      <c r="AE456" s="79">
        <v>0.74939119815826416</v>
      </c>
      <c r="AF456" s="79">
        <v>0.62561827898025513</v>
      </c>
      <c r="AG456" s="79">
        <v>-8.4854483604431152E-2</v>
      </c>
      <c r="AH456" s="79">
        <v>-7.4877381324768066E-2</v>
      </c>
      <c r="AI456" s="79">
        <v>-5.5386912077665329E-2</v>
      </c>
      <c r="AJ456" s="79">
        <v>-4.2125266045331955E-2</v>
      </c>
      <c r="AK456" s="79">
        <v>-2.9580362141132355E-2</v>
      </c>
      <c r="AL456" s="79">
        <v>-2.3709436878561974E-2</v>
      </c>
      <c r="AM456" s="79">
        <v>-1.835792139172554E-2</v>
      </c>
      <c r="AN456" s="79">
        <v>-2.1188754588365555E-2</v>
      </c>
      <c r="AO456" s="79">
        <v>-9.1141462326049805E-3</v>
      </c>
      <c r="AP456" s="79">
        <v>1.0597517713904381E-2</v>
      </c>
      <c r="AQ456" s="79">
        <v>1.1008136905729771E-2</v>
      </c>
      <c r="AR456" s="79">
        <v>-5.312768742442131E-3</v>
      </c>
      <c r="AS456" s="79">
        <v>-1.1053961701691151E-2</v>
      </c>
      <c r="AT456" s="79">
        <v>-3.4463860094547272E-2</v>
      </c>
      <c r="AU456" s="79">
        <v>-3.5738002508878708E-2</v>
      </c>
      <c r="AV456" s="79">
        <v>-3.6462996155023575E-2</v>
      </c>
      <c r="AW456" s="79">
        <v>-3.5883959382772446E-2</v>
      </c>
      <c r="AX456" s="79">
        <v>-2.4879090487957001E-2</v>
      </c>
      <c r="AY456" s="79">
        <v>-4.2422149330377579E-2</v>
      </c>
      <c r="AZ456" s="79">
        <v>-6.250898540019989E-2</v>
      </c>
      <c r="BA456" s="79">
        <v>-9.6567593514919281E-2</v>
      </c>
      <c r="BB456" s="79">
        <v>-0.13200661540031433</v>
      </c>
      <c r="BC456" s="79">
        <v>-0.14526279270648956</v>
      </c>
      <c r="BD456" s="79">
        <v>-0.12713572382926941</v>
      </c>
      <c r="BE456" s="79">
        <v>-6.8153947591781616E-2</v>
      </c>
      <c r="BF456" s="79">
        <v>-6.0366816818714142E-2</v>
      </c>
      <c r="BG456" s="79">
        <v>-4.3185170739889145E-2</v>
      </c>
      <c r="BH456" s="79">
        <v>-3.098614327609539E-2</v>
      </c>
      <c r="BI456" s="79">
        <v>-1.9152900204062462E-2</v>
      </c>
      <c r="BJ456" s="79">
        <v>-1.3808158226311207E-2</v>
      </c>
      <c r="BK456" s="79">
        <v>-9.0802991762757301E-3</v>
      </c>
      <c r="BL456" s="79">
        <v>-1.1080356314778328E-2</v>
      </c>
      <c r="BM456" s="79">
        <v>2.27349903434515E-3</v>
      </c>
      <c r="BN456" s="79">
        <v>2.2671453654766083E-2</v>
      </c>
      <c r="BO456" s="79">
        <v>2.4336740374565125E-2</v>
      </c>
      <c r="BP456" s="79">
        <v>9.8109114915132523E-3</v>
      </c>
      <c r="BQ456" s="79">
        <v>5.1446147263050079E-3</v>
      </c>
      <c r="BR456" s="79">
        <v>-1.6604350879788399E-2</v>
      </c>
      <c r="BS456" s="79">
        <v>-1.5594376251101494E-2</v>
      </c>
      <c r="BT456" s="79">
        <v>-1.5350278466939926E-2</v>
      </c>
      <c r="BU456" s="79">
        <v>-1.3909908942878246E-2</v>
      </c>
      <c r="BV456" s="79">
        <v>-2.4141422472894192E-3</v>
      </c>
      <c r="BW456" s="79">
        <v>-1.949056051671505E-2</v>
      </c>
      <c r="BX456" s="79">
        <v>-3.8911830633878708E-2</v>
      </c>
      <c r="BY456" s="79">
        <v>-7.4110992252826691E-2</v>
      </c>
      <c r="BZ456" s="79">
        <v>-0.10959436744451523</v>
      </c>
      <c r="CA456" s="79">
        <v>-0.12388553470373154</v>
      </c>
      <c r="CB456" s="79">
        <v>-0.10779864341020584</v>
      </c>
      <c r="CC456" s="79">
        <v>-5.6587211787700653E-2</v>
      </c>
      <c r="CD456" s="79">
        <v>-5.0316840410232544E-2</v>
      </c>
      <c r="CE456" s="79">
        <v>-3.4734282642602921E-2</v>
      </c>
      <c r="CF456" s="79">
        <v>-2.3271217942237854E-2</v>
      </c>
      <c r="CG456" s="79">
        <v>-1.1930872686207294E-2</v>
      </c>
      <c r="CH456" s="79">
        <v>-6.9505623541772366E-3</v>
      </c>
      <c r="CI456" s="79">
        <v>-2.654646523296833E-3</v>
      </c>
      <c r="CJ456" s="79">
        <v>-4.0793130174279213E-3</v>
      </c>
      <c r="CK456" s="79">
        <v>1.0160547681152821E-2</v>
      </c>
      <c r="CL456" s="79">
        <v>3.1033821403980255E-2</v>
      </c>
      <c r="CM456" s="79">
        <v>3.3568091690540314E-2</v>
      </c>
      <c r="CN456" s="79">
        <v>2.0285526290535927E-2</v>
      </c>
      <c r="CO456" s="79">
        <v>1.6363698989152908E-2</v>
      </c>
      <c r="CP456" s="79">
        <v>-4.2349076829850674E-3</v>
      </c>
      <c r="CQ456" s="79">
        <v>-1.6429629176855087E-3</v>
      </c>
      <c r="CR456" s="79">
        <v>-7.2767463279888034E-4</v>
      </c>
      <c r="CS456" s="79">
        <v>1.309251063503325E-3</v>
      </c>
      <c r="CT456" s="79">
        <v>1.3145013712346554E-2</v>
      </c>
      <c r="CU456" s="79">
        <v>-3.6082104779779911E-3</v>
      </c>
      <c r="CV456" s="79">
        <v>-2.2568518295884132E-2</v>
      </c>
      <c r="CW456" s="79">
        <v>-5.8557618409395218E-2</v>
      </c>
      <c r="CX456" s="79">
        <v>-9.4071701169013977E-2</v>
      </c>
      <c r="CY456" s="79">
        <v>-0.10907971113920212</v>
      </c>
      <c r="CZ456" s="79">
        <v>-9.4405844807624817E-2</v>
      </c>
      <c r="DA456" s="79">
        <v>-4.502047598361969E-2</v>
      </c>
      <c r="DB456" s="79">
        <v>-4.0266867727041245E-2</v>
      </c>
      <c r="DC456" s="79">
        <v>-2.6283394545316696E-2</v>
      </c>
      <c r="DD456" s="79">
        <v>-1.5556293539702892E-2</v>
      </c>
      <c r="DE456" s="79">
        <v>-4.7088442370295525E-3</v>
      </c>
      <c r="DF456" s="79">
        <v>-9.2965994554106146E-5</v>
      </c>
      <c r="DG456" s="79">
        <v>3.7710063625127077E-3</v>
      </c>
      <c r="DH456" s="79">
        <v>2.9217316769063473E-3</v>
      </c>
      <c r="DI456" s="79">
        <v>1.8047595396637917E-2</v>
      </c>
      <c r="DJ456" s="79">
        <v>3.9396189153194427E-2</v>
      </c>
      <c r="DK456" s="79">
        <v>4.2799443006515503E-2</v>
      </c>
      <c r="DL456" s="79">
        <v>3.0760141089558601E-2</v>
      </c>
      <c r="DM456" s="79">
        <v>2.7582783252000809E-2</v>
      </c>
      <c r="DN456" s="79">
        <v>8.134535513818264E-3</v>
      </c>
      <c r="DO456" s="79">
        <v>1.2308449484407902E-2</v>
      </c>
      <c r="DP456" s="79">
        <v>1.3894928619265556E-2</v>
      </c>
      <c r="DQ456" s="79">
        <v>1.6528412699699402E-2</v>
      </c>
      <c r="DR456" s="79">
        <v>2.8704168274998665E-2</v>
      </c>
      <c r="DS456" s="79">
        <v>1.2274140492081642E-2</v>
      </c>
      <c r="DT456" s="79">
        <v>-6.2252008356153965E-3</v>
      </c>
      <c r="DU456" s="79">
        <v>-4.3004244565963745E-2</v>
      </c>
      <c r="DV456" s="79">
        <v>-7.8549042344093323E-2</v>
      </c>
      <c r="DW456" s="79">
        <v>-9.4273887574672699E-2</v>
      </c>
      <c r="DX456" s="79">
        <v>-8.1013046205043793E-2</v>
      </c>
      <c r="DY456" s="79">
        <v>-2.8319943696260452E-2</v>
      </c>
      <c r="DZ456" s="79">
        <v>-2.5756299495697021E-2</v>
      </c>
      <c r="EA456" s="79">
        <v>-1.4081655070185661E-2</v>
      </c>
      <c r="EB456" s="79">
        <v>-4.4171707704663277E-3</v>
      </c>
      <c r="EC456" s="79">
        <v>5.7186177000403404E-3</v>
      </c>
      <c r="ED456" s="79">
        <v>9.8083140328526497E-3</v>
      </c>
      <c r="EE456" s="79">
        <v>1.3048628345131874E-2</v>
      </c>
      <c r="EF456" s="79">
        <v>1.3030127622187138E-2</v>
      </c>
      <c r="EG456" s="79">
        <v>2.9435239732265472E-2</v>
      </c>
      <c r="EH456" s="79">
        <v>5.147012323141098E-2</v>
      </c>
      <c r="EI456" s="79">
        <v>5.6128047406673431E-2</v>
      </c>
      <c r="EJ456" s="79">
        <v>4.5883819460868835E-2</v>
      </c>
      <c r="EK456" s="79">
        <v>4.3781358748674393E-2</v>
      </c>
      <c r="EL456" s="79">
        <v>2.5994045659899712E-2</v>
      </c>
      <c r="EM456" s="79">
        <v>3.2452072948217392E-2</v>
      </c>
      <c r="EN456" s="79">
        <v>3.5007648169994354E-2</v>
      </c>
      <c r="EO456" s="79">
        <v>3.8502462208271027E-2</v>
      </c>
      <c r="EP456" s="79">
        <v>5.1169116050004959E-2</v>
      </c>
      <c r="EQ456" s="79">
        <v>3.5205729305744171E-2</v>
      </c>
      <c r="ER456" s="79">
        <v>1.7371952533721924E-2</v>
      </c>
      <c r="ES456" s="79">
        <v>-2.0547645166516304E-2</v>
      </c>
      <c r="ET456" s="79">
        <v>-5.6136786937713623E-2</v>
      </c>
      <c r="EU456" s="79">
        <v>-7.2896629571914673E-2</v>
      </c>
      <c r="EV456" s="79">
        <v>-6.1675965785980225E-2</v>
      </c>
      <c r="EW456" s="79">
        <v>77.537773132324219</v>
      </c>
      <c r="EX456" s="79">
        <v>76.633316040039063</v>
      </c>
      <c r="EY456" s="79">
        <v>75.326728820800781</v>
      </c>
      <c r="EZ456" s="79">
        <v>73.393043518066406</v>
      </c>
      <c r="FA456" s="79">
        <v>72.789215087890625</v>
      </c>
      <c r="FB456" s="79">
        <v>71.706382751464844</v>
      </c>
      <c r="FC456" s="79">
        <v>70.740524291992188</v>
      </c>
      <c r="FD456" s="79">
        <v>71.97601318359375</v>
      </c>
      <c r="FE456" s="79">
        <v>76.852592468261719</v>
      </c>
      <c r="FF456" s="79">
        <v>81.268234252929688</v>
      </c>
      <c r="FG456" s="79">
        <v>86.116020202636719</v>
      </c>
      <c r="FH456" s="79">
        <v>88.91058349609375</v>
      </c>
      <c r="FI456" s="79">
        <v>92.814064025878906</v>
      </c>
      <c r="FJ456" s="79">
        <v>95.414260864257813</v>
      </c>
      <c r="FK456" s="79">
        <v>97.525466918945313</v>
      </c>
      <c r="FL456" s="79">
        <v>99.006622314453125</v>
      </c>
      <c r="FM456" s="79">
        <v>99.55908203125</v>
      </c>
      <c r="FN456" s="79">
        <v>98.725791931152344</v>
      </c>
      <c r="FO456" s="79">
        <v>95.812797546386719</v>
      </c>
      <c r="FP456" s="79">
        <v>92.9747314453125</v>
      </c>
      <c r="FQ456" s="79">
        <v>89.491676330566406</v>
      </c>
      <c r="FR456" s="79">
        <v>85.891410827636719</v>
      </c>
      <c r="FS456" s="79">
        <v>81.690956115722656</v>
      </c>
      <c r="FT456" s="79">
        <v>79.779945373535156</v>
      </c>
      <c r="FU456" s="79">
        <v>9.3739712610840797E-3</v>
      </c>
      <c r="FV456" s="79">
        <v>1.8826914951205254E-2</v>
      </c>
      <c r="FW456" s="79">
        <v>8.5052177309989929E-3</v>
      </c>
      <c r="FX456" s="79">
        <v>3390</v>
      </c>
      <c r="FY456" s="79">
        <v>1</v>
      </c>
      <c r="FZ456" s="52"/>
      <c r="GA456" s="34"/>
    </row>
    <row r="457" spans="1:183" x14ac:dyDescent="0.25">
      <c r="A457" t="s">
        <v>186</v>
      </c>
      <c r="B457" t="s">
        <v>236</v>
      </c>
      <c r="C457" t="s">
        <v>194</v>
      </c>
      <c r="D457" t="s">
        <v>203</v>
      </c>
      <c r="E457" t="s">
        <v>207</v>
      </c>
      <c r="F457" t="s">
        <v>179</v>
      </c>
      <c r="G457" t="s">
        <v>1</v>
      </c>
      <c r="H457" s="79">
        <v>1007</v>
      </c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  <c r="AH457" s="79"/>
      <c r="AI457" s="79"/>
      <c r="AJ457" s="79"/>
      <c r="AK457" s="79"/>
      <c r="AL457" s="79"/>
      <c r="AM457" s="79"/>
      <c r="AN457" s="79"/>
      <c r="AO457" s="79"/>
      <c r="AP457" s="79"/>
      <c r="AQ457" s="79"/>
      <c r="AR457" s="79"/>
      <c r="AS457" s="79"/>
      <c r="AT457" s="79"/>
      <c r="AU457" s="79"/>
      <c r="AV457" s="79"/>
      <c r="AW457" s="79"/>
      <c r="AX457" s="79"/>
      <c r="AY457" s="79"/>
      <c r="AZ457" s="79"/>
      <c r="BA457" s="79"/>
      <c r="BB457" s="79"/>
      <c r="BC457" s="79"/>
      <c r="BD457" s="79"/>
      <c r="BE457" s="79"/>
      <c r="BF457" s="79"/>
      <c r="BG457" s="79"/>
      <c r="BH457" s="79"/>
      <c r="BI457" s="79"/>
      <c r="BJ457" s="79"/>
      <c r="BK457" s="79"/>
      <c r="BL457" s="79"/>
      <c r="BM457" s="79"/>
      <c r="BN457" s="79"/>
      <c r="BO457" s="79"/>
      <c r="BP457" s="79"/>
      <c r="BQ457" s="79"/>
      <c r="BR457" s="79"/>
      <c r="BS457" s="79"/>
      <c r="BT457" s="79"/>
      <c r="BU457" s="79"/>
      <c r="BV457" s="79"/>
      <c r="BW457" s="79"/>
      <c r="BX457" s="79"/>
      <c r="BY457" s="79"/>
      <c r="BZ457" s="79"/>
      <c r="CA457" s="79"/>
      <c r="CB457" s="79"/>
      <c r="CC457" s="79"/>
      <c r="CD457" s="79"/>
      <c r="CE457" s="79"/>
      <c r="CF457" s="79"/>
      <c r="CG457" s="79"/>
      <c r="CH457" s="79"/>
      <c r="CI457" s="79"/>
      <c r="CJ457" s="79"/>
      <c r="CK457" s="79"/>
      <c r="CL457" s="79"/>
      <c r="CM457" s="79"/>
      <c r="CN457" s="79"/>
      <c r="CO457" s="79"/>
      <c r="CP457" s="79"/>
      <c r="CQ457" s="79"/>
      <c r="CR457" s="79"/>
      <c r="CS457" s="79"/>
      <c r="CT457" s="79"/>
      <c r="CU457" s="79"/>
      <c r="CV457" s="79"/>
      <c r="CW457" s="79"/>
      <c r="CX457" s="79"/>
      <c r="CY457" s="79"/>
      <c r="CZ457" s="79"/>
      <c r="DA457" s="79"/>
      <c r="DB457" s="79"/>
      <c r="DC457" s="79"/>
      <c r="DD457" s="79"/>
      <c r="DE457" s="79"/>
      <c r="DF457" s="79"/>
      <c r="DG457" s="79"/>
      <c r="DH457" s="79"/>
      <c r="DI457" s="79"/>
      <c r="DJ457" s="79"/>
      <c r="DK457" s="79"/>
      <c r="DL457" s="79"/>
      <c r="DM457" s="79"/>
      <c r="DN457" s="79"/>
      <c r="DO457" s="79"/>
      <c r="DP457" s="79"/>
      <c r="DQ457" s="79"/>
      <c r="DR457" s="79"/>
      <c r="DS457" s="79"/>
      <c r="DT457" s="79"/>
      <c r="DU457" s="79"/>
      <c r="DV457" s="79"/>
      <c r="DW457" s="79"/>
      <c r="DX457" s="79"/>
      <c r="DY457" s="79"/>
      <c r="DZ457" s="79"/>
      <c r="EA457" s="79"/>
      <c r="EB457" s="79"/>
      <c r="EC457" s="79"/>
      <c r="ED457" s="79"/>
      <c r="EE457" s="79"/>
      <c r="EF457" s="79"/>
      <c r="EG457" s="79"/>
      <c r="EH457" s="79"/>
      <c r="EI457" s="79"/>
      <c r="EJ457" s="79"/>
      <c r="EK457" s="79"/>
      <c r="EL457" s="79"/>
      <c r="EM457" s="79"/>
      <c r="EN457" s="79"/>
      <c r="EO457" s="79"/>
      <c r="EP457" s="79"/>
      <c r="EQ457" s="79"/>
      <c r="ER457" s="79"/>
      <c r="ES457" s="79"/>
      <c r="ET457" s="79"/>
      <c r="EU457" s="79"/>
      <c r="EV457" s="79"/>
      <c r="EW457" s="79"/>
      <c r="EX457" s="79"/>
      <c r="EY457" s="79"/>
      <c r="EZ457" s="79"/>
      <c r="FA457" s="79"/>
      <c r="FB457" s="79"/>
      <c r="FC457" s="79"/>
      <c r="FD457" s="79"/>
      <c r="FE457" s="79"/>
      <c r="FF457" s="79"/>
      <c r="FG457" s="79"/>
      <c r="FH457" s="79"/>
      <c r="FI457" s="79"/>
      <c r="FJ457" s="79"/>
      <c r="FK457" s="79"/>
      <c r="FL457" s="79"/>
      <c r="FM457" s="79"/>
      <c r="FN457" s="79"/>
      <c r="FO457" s="79"/>
      <c r="FP457" s="79"/>
      <c r="FQ457" s="79"/>
      <c r="FR457" s="79"/>
      <c r="FS457" s="79"/>
      <c r="FT457" s="79"/>
      <c r="FU457" s="79"/>
      <c r="FV457" s="79"/>
      <c r="FW457" s="79"/>
      <c r="FX457" s="79">
        <v>49</v>
      </c>
      <c r="FY457" s="79">
        <v>0</v>
      </c>
      <c r="FZ457" s="52"/>
      <c r="GA457" s="34"/>
    </row>
    <row r="458" spans="1:183" x14ac:dyDescent="0.25">
      <c r="A458" t="s">
        <v>186</v>
      </c>
      <c r="B458" t="s">
        <v>236</v>
      </c>
      <c r="C458" t="s">
        <v>194</v>
      </c>
      <c r="D458" t="s">
        <v>203</v>
      </c>
      <c r="E458" t="s">
        <v>207</v>
      </c>
      <c r="F458" t="s">
        <v>180</v>
      </c>
      <c r="G458" t="s">
        <v>1</v>
      </c>
      <c r="H458" s="79">
        <v>534</v>
      </c>
      <c r="I458" s="79">
        <v>0.37004372477531433</v>
      </c>
      <c r="J458" s="79">
        <v>0.33488354086875916</v>
      </c>
      <c r="K458" s="79">
        <v>0.29175761342048645</v>
      </c>
      <c r="L458" s="79">
        <v>0.23577772080898285</v>
      </c>
      <c r="M458" s="79">
        <v>0.28320404887199402</v>
      </c>
      <c r="N458" s="79">
        <v>0.3241046667098999</v>
      </c>
      <c r="O458" s="79">
        <v>0.38760298490524292</v>
      </c>
      <c r="P458" s="79">
        <v>0.40565434098243713</v>
      </c>
      <c r="Q458" s="79">
        <v>0.40369880199432373</v>
      </c>
      <c r="R458" s="79">
        <v>0.34049364924430847</v>
      </c>
      <c r="S458" s="79">
        <v>0.33499503135681152</v>
      </c>
      <c r="T458" s="79">
        <v>0.53573274612426758</v>
      </c>
      <c r="U458" s="79">
        <v>0.49011489748954773</v>
      </c>
      <c r="V458" s="79">
        <v>0.4677775502204895</v>
      </c>
      <c r="W458" s="79">
        <v>0.44172099232673645</v>
      </c>
      <c r="X458" s="79">
        <v>0.51918238401412964</v>
      </c>
      <c r="Y458" s="79">
        <v>0.51205313205718994</v>
      </c>
      <c r="Z458" s="79">
        <v>0.60094553232192993</v>
      </c>
      <c r="AA458" s="79">
        <v>0.61773568391799927</v>
      </c>
      <c r="AB458" s="79">
        <v>0.8208082914352417</v>
      </c>
      <c r="AC458" s="79">
        <v>0.72338056564331055</v>
      </c>
      <c r="AD458" s="79">
        <v>0.8247491717338562</v>
      </c>
      <c r="AE458" s="79">
        <v>0.68367195129394531</v>
      </c>
      <c r="AF458" s="79">
        <v>0.46960824728012085</v>
      </c>
      <c r="AG458" s="79">
        <v>-7.6659247279167175E-2</v>
      </c>
      <c r="AH458" s="79">
        <v>-8.1228829920291901E-2</v>
      </c>
      <c r="AI458" s="79">
        <v>-0.1208576112985611</v>
      </c>
      <c r="AJ458" s="79">
        <v>-0.13225607573986053</v>
      </c>
      <c r="AK458" s="79">
        <v>-8.8451571762561798E-2</v>
      </c>
      <c r="AL458" s="79">
        <v>-6.832846999168396E-2</v>
      </c>
      <c r="AM458" s="79">
        <v>-6.5458871424198151E-2</v>
      </c>
      <c r="AN458" s="79">
        <v>-0.24485686421394348</v>
      </c>
      <c r="AO458" s="79">
        <v>-0.15802784264087677</v>
      </c>
      <c r="AP458" s="79">
        <v>-0.25527259707450867</v>
      </c>
      <c r="AQ458" s="79">
        <v>-0.31960779428482056</v>
      </c>
      <c r="AR458" s="79">
        <v>7.4971951544284821E-3</v>
      </c>
      <c r="AS458" s="79">
        <v>-6.9022818934172392E-4</v>
      </c>
      <c r="AT458" s="79">
        <v>-3.148973360657692E-2</v>
      </c>
      <c r="AU458" s="79">
        <v>-7.2239413857460022E-2</v>
      </c>
      <c r="AV458" s="79">
        <v>-0.1135948970913887</v>
      </c>
      <c r="AW458" s="79">
        <v>-0.10504339635372162</v>
      </c>
      <c r="AX458" s="79">
        <v>-6.2604866921901703E-2</v>
      </c>
      <c r="AY458" s="79">
        <v>-4.0574382990598679E-2</v>
      </c>
      <c r="AZ458" s="79">
        <v>0.14137990772724152</v>
      </c>
      <c r="BA458" s="79">
        <v>-0.10046752542257309</v>
      </c>
      <c r="BB458" s="79">
        <v>-0.115525022149086</v>
      </c>
      <c r="BC458" s="79">
        <v>-0.14691208302974701</v>
      </c>
      <c r="BD458" s="79">
        <v>-0.14775960147380829</v>
      </c>
      <c r="BE458" s="79">
        <v>-2.1969201043248177E-2</v>
      </c>
      <c r="BF458" s="79">
        <v>-3.0993673950433731E-2</v>
      </c>
      <c r="BG458" s="79">
        <v>-5.475962907075882E-2</v>
      </c>
      <c r="BH458" s="79">
        <v>-8.1335201859474182E-2</v>
      </c>
      <c r="BI458" s="79">
        <v>-3.8945715874433517E-2</v>
      </c>
      <c r="BJ458" s="79">
        <v>-1.5860773622989655E-2</v>
      </c>
      <c r="BK458" s="79">
        <v>-8.1045357510447502E-3</v>
      </c>
      <c r="BL458" s="79">
        <v>-0.15931010246276855</v>
      </c>
      <c r="BM458" s="79">
        <v>-7.730642706155777E-2</v>
      </c>
      <c r="BN458" s="79">
        <v>-0.1700369119644165</v>
      </c>
      <c r="BO458" s="79">
        <v>-0.19790247082710266</v>
      </c>
      <c r="BP458" s="79">
        <v>0.10476371645927429</v>
      </c>
      <c r="BQ458" s="79">
        <v>9.4376586377620697E-2</v>
      </c>
      <c r="BR458" s="79">
        <v>3.8959544152021408E-2</v>
      </c>
      <c r="BS458" s="79">
        <v>-1.2044725939631462E-2</v>
      </c>
      <c r="BT458" s="79">
        <v>-1.5885846689343452E-2</v>
      </c>
      <c r="BU458" s="79">
        <v>-3.2096486538648605E-2</v>
      </c>
      <c r="BV458" s="79">
        <v>1.0982360690832138E-2</v>
      </c>
      <c r="BW458" s="79">
        <v>4.8341073095798492E-2</v>
      </c>
      <c r="BX458" s="79">
        <v>0.2607455849647522</v>
      </c>
      <c r="BY458" s="79">
        <v>2.3935772478580475E-2</v>
      </c>
      <c r="BZ458" s="79">
        <v>-1.6944974660873413E-2</v>
      </c>
      <c r="CA458" s="79">
        <v>-2.7043018490076065E-2</v>
      </c>
      <c r="CB458" s="79">
        <v>-7.1397967636585236E-2</v>
      </c>
      <c r="CC458" s="79">
        <v>1.590895839035511E-2</v>
      </c>
      <c r="CD458" s="79">
        <v>3.7990366108715534E-3</v>
      </c>
      <c r="CE458" s="79">
        <v>-8.9803673326969147E-3</v>
      </c>
      <c r="CF458" s="79">
        <v>-4.6067576855421066E-2</v>
      </c>
      <c r="CG458" s="79">
        <v>-4.6581123024225235E-3</v>
      </c>
      <c r="CH458" s="79">
        <v>2.0478188991546631E-2</v>
      </c>
      <c r="CI458" s="79">
        <v>3.1618908047676086E-2</v>
      </c>
      <c r="CJ458" s="79">
        <v>-0.10006068646907806</v>
      </c>
      <c r="CK458" s="79">
        <v>-2.1399002522230148E-2</v>
      </c>
      <c r="CL458" s="79">
        <v>-0.11100294440984726</v>
      </c>
      <c r="CM458" s="79">
        <v>-0.11360974609851837</v>
      </c>
      <c r="CN458" s="79">
        <v>0.17213022708892822</v>
      </c>
      <c r="CO458" s="79">
        <v>0.16021955013275146</v>
      </c>
      <c r="CP458" s="79">
        <v>8.7752498686313629E-2</v>
      </c>
      <c r="CQ458" s="79">
        <v>2.9645929113030434E-2</v>
      </c>
      <c r="CR458" s="79">
        <v>5.1787145435810089E-2</v>
      </c>
      <c r="CS458" s="79">
        <v>1.842631958425045E-2</v>
      </c>
      <c r="CT458" s="79">
        <v>6.1948645859956741E-2</v>
      </c>
      <c r="CU458" s="79">
        <v>0.10992364585399628</v>
      </c>
      <c r="CV458" s="79">
        <v>0.34341785311698914</v>
      </c>
      <c r="CW458" s="79">
        <v>0.11009711772203445</v>
      </c>
      <c r="CX458" s="79">
        <v>5.1331266760826111E-2</v>
      </c>
      <c r="CY458" s="79">
        <v>5.5977914482355118E-2</v>
      </c>
      <c r="CZ458" s="79">
        <v>-1.8510118126869202E-2</v>
      </c>
      <c r="DA458" s="79">
        <v>5.3787115961313248E-2</v>
      </c>
      <c r="DB458" s="79">
        <v>3.8591749966144562E-2</v>
      </c>
      <c r="DC458" s="79">
        <v>3.679889440536499E-2</v>
      </c>
      <c r="DD458" s="79">
        <v>-1.0799942538142204E-2</v>
      </c>
      <c r="DE458" s="79">
        <v>2.962949126958847E-2</v>
      </c>
      <c r="DF458" s="79">
        <v>5.6817147880792618E-2</v>
      </c>
      <c r="DG458" s="79">
        <v>7.1342349052429199E-2</v>
      </c>
      <c r="DH458" s="79">
        <v>-4.0811263024806976E-2</v>
      </c>
      <c r="DI458" s="79">
        <v>3.4508414566516876E-2</v>
      </c>
      <c r="DJ458" s="79">
        <v>-5.1968980580568314E-2</v>
      </c>
      <c r="DK458" s="79">
        <v>-2.9317023232579231E-2</v>
      </c>
      <c r="DL458" s="79">
        <v>0.23949672281742096</v>
      </c>
      <c r="DM458" s="79">
        <v>0.22606255114078522</v>
      </c>
      <c r="DN458" s="79">
        <v>0.13654544949531555</v>
      </c>
      <c r="DO458" s="79">
        <v>7.1336589753627777E-2</v>
      </c>
      <c r="DP458" s="79">
        <v>0.11946014314889908</v>
      </c>
      <c r="DQ458" s="79">
        <v>6.8949118256568909E-2</v>
      </c>
      <c r="DR458" s="79">
        <v>0.11291494220495224</v>
      </c>
      <c r="DS458" s="79">
        <v>0.17150622606277466</v>
      </c>
      <c r="DT458" s="79">
        <v>0.42609015107154846</v>
      </c>
      <c r="DU458" s="79">
        <v>0.19625847041606903</v>
      </c>
      <c r="DV458" s="79">
        <v>0.11960750073194504</v>
      </c>
      <c r="DW458" s="79">
        <v>0.13899886608123779</v>
      </c>
      <c r="DX458" s="79">
        <v>3.4377727657556534E-2</v>
      </c>
      <c r="DY458" s="79">
        <v>0.1084771603345871</v>
      </c>
      <c r="DZ458" s="79">
        <v>8.8826902210712433E-2</v>
      </c>
      <c r="EA458" s="79">
        <v>0.10289687663316727</v>
      </c>
      <c r="EB458" s="79">
        <v>4.0120918303728104E-2</v>
      </c>
      <c r="EC458" s="79">
        <v>7.9135343432426453E-2</v>
      </c>
      <c r="ED458" s="79">
        <v>0.10928484052419662</v>
      </c>
      <c r="EE458" s="79">
        <v>0.12869669497013092</v>
      </c>
      <c r="EF458" s="79">
        <v>4.4735491275787354E-2</v>
      </c>
      <c r="EG458" s="79">
        <v>0.11522984504699707</v>
      </c>
      <c r="EH458" s="79">
        <v>3.3266697078943253E-2</v>
      </c>
      <c r="EI458" s="79">
        <v>9.2388279736042023E-2</v>
      </c>
      <c r="EJ458" s="79">
        <v>0.33676323294639587</v>
      </c>
      <c r="EK458" s="79">
        <v>0.32112932205200195</v>
      </c>
      <c r="EL458" s="79">
        <v>0.20699474215507507</v>
      </c>
      <c r="EM458" s="79">
        <v>0.13153126835823059</v>
      </c>
      <c r="EN458" s="79">
        <v>0.21716919541358948</v>
      </c>
      <c r="EO458" s="79">
        <v>0.14189602434635162</v>
      </c>
      <c r="EP458" s="79">
        <v>0.18650214374065399</v>
      </c>
      <c r="EQ458" s="79">
        <v>0.26042169332504272</v>
      </c>
      <c r="ER458" s="79">
        <v>0.54545575380325317</v>
      </c>
      <c r="ES458" s="79">
        <v>0.32066178321838379</v>
      </c>
      <c r="ET458" s="79">
        <v>0.21818755567073822</v>
      </c>
      <c r="EU458" s="79">
        <v>0.25886788964271545</v>
      </c>
      <c r="EV458" s="79">
        <v>0.11073938012123108</v>
      </c>
      <c r="EW458" s="79">
        <v>65.463287353515625</v>
      </c>
      <c r="EX458" s="79">
        <v>61.379116058349609</v>
      </c>
      <c r="EY458" s="79">
        <v>60.787471771240234</v>
      </c>
      <c r="EZ458" s="79">
        <v>60.824317932128906</v>
      </c>
      <c r="FA458" s="79">
        <v>60.648796081542969</v>
      </c>
      <c r="FB458" s="79">
        <v>59.754299163818359</v>
      </c>
      <c r="FC458" s="79">
        <v>59.868824005126953</v>
      </c>
      <c r="FD458" s="79">
        <v>61</v>
      </c>
      <c r="FE458" s="79">
        <v>66.852920532226563</v>
      </c>
      <c r="FF458" s="79">
        <v>71.218612670898438</v>
      </c>
      <c r="FG458" s="79">
        <v>75.278518676757813</v>
      </c>
      <c r="FH458" s="79">
        <v>78.627059936523438</v>
      </c>
      <c r="FI458" s="79">
        <v>81.805313110351563</v>
      </c>
      <c r="FJ458" s="79">
        <v>84.54742431640625</v>
      </c>
      <c r="FK458" s="79">
        <v>85.778121948242188</v>
      </c>
      <c r="FL458" s="79">
        <v>88.852226257324219</v>
      </c>
      <c r="FM458" s="79">
        <v>87.389404296875</v>
      </c>
      <c r="FN458" s="79">
        <v>86.83062744140625</v>
      </c>
      <c r="FO458" s="79">
        <v>84.559158325195313</v>
      </c>
      <c r="FP458" s="79">
        <v>80.73370361328125</v>
      </c>
      <c r="FQ458" s="79">
        <v>74.453659057617188</v>
      </c>
      <c r="FR458" s="79">
        <v>71.813148498535156</v>
      </c>
      <c r="FS458" s="79">
        <v>68.467689514160156</v>
      </c>
      <c r="FT458" s="79">
        <v>66.342193603515625</v>
      </c>
      <c r="FU458" s="79">
        <v>3.5666104406118393E-2</v>
      </c>
      <c r="FV458" s="79">
        <v>5.5480111390352249E-2</v>
      </c>
      <c r="FW458" s="79">
        <v>3.7061214447021484E-2</v>
      </c>
      <c r="FX458" s="79">
        <v>101</v>
      </c>
      <c r="FY458" s="79">
        <v>1</v>
      </c>
      <c r="FZ458" s="52"/>
      <c r="GA458" s="34"/>
    </row>
    <row r="459" spans="1:183" x14ac:dyDescent="0.25">
      <c r="A459" t="s">
        <v>186</v>
      </c>
      <c r="B459" t="s">
        <v>236</v>
      </c>
      <c r="C459" t="s">
        <v>194</v>
      </c>
      <c r="D459" t="s">
        <v>203</v>
      </c>
      <c r="E459" t="s">
        <v>207</v>
      </c>
      <c r="F459" t="s">
        <v>181</v>
      </c>
      <c r="G459" t="s">
        <v>1</v>
      </c>
      <c r="H459" s="79">
        <v>230</v>
      </c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  <c r="AH459" s="79"/>
      <c r="AI459" s="79"/>
      <c r="AJ459" s="79"/>
      <c r="AK459" s="79"/>
      <c r="AL459" s="79"/>
      <c r="AM459" s="79"/>
      <c r="AN459" s="79"/>
      <c r="AO459" s="79"/>
      <c r="AP459" s="79"/>
      <c r="AQ459" s="79"/>
      <c r="AR459" s="79"/>
      <c r="AS459" s="79"/>
      <c r="AT459" s="79"/>
      <c r="AU459" s="79"/>
      <c r="AV459" s="79"/>
      <c r="AW459" s="79"/>
      <c r="AX459" s="79"/>
      <c r="AY459" s="79"/>
      <c r="AZ459" s="79"/>
      <c r="BA459" s="79"/>
      <c r="BB459" s="79"/>
      <c r="BC459" s="79"/>
      <c r="BD459" s="79"/>
      <c r="BE459" s="79"/>
      <c r="BF459" s="79"/>
      <c r="BG459" s="79"/>
      <c r="BH459" s="79"/>
      <c r="BI459" s="79"/>
      <c r="BJ459" s="79"/>
      <c r="BK459" s="79"/>
      <c r="BL459" s="79"/>
      <c r="BM459" s="79"/>
      <c r="BN459" s="79"/>
      <c r="BO459" s="79"/>
      <c r="BP459" s="79"/>
      <c r="BQ459" s="79"/>
      <c r="BR459" s="79"/>
      <c r="BS459" s="79"/>
      <c r="BT459" s="79"/>
      <c r="BU459" s="79"/>
      <c r="BV459" s="79"/>
      <c r="BW459" s="79"/>
      <c r="BX459" s="79"/>
      <c r="BY459" s="79"/>
      <c r="BZ459" s="79"/>
      <c r="CA459" s="79"/>
      <c r="CB459" s="79"/>
      <c r="CC459" s="79"/>
      <c r="CD459" s="79"/>
      <c r="CE459" s="79"/>
      <c r="CF459" s="79"/>
      <c r="CG459" s="79"/>
      <c r="CH459" s="79"/>
      <c r="CI459" s="79"/>
      <c r="CJ459" s="79"/>
      <c r="CK459" s="79"/>
      <c r="CL459" s="79"/>
      <c r="CM459" s="79"/>
      <c r="CN459" s="79"/>
      <c r="CO459" s="79"/>
      <c r="CP459" s="79"/>
      <c r="CQ459" s="79"/>
      <c r="CR459" s="79"/>
      <c r="CS459" s="79"/>
      <c r="CT459" s="79"/>
      <c r="CU459" s="79"/>
      <c r="CV459" s="79"/>
      <c r="CW459" s="79"/>
      <c r="CX459" s="79"/>
      <c r="CY459" s="79"/>
      <c r="CZ459" s="79"/>
      <c r="DA459" s="79"/>
      <c r="DB459" s="79"/>
      <c r="DC459" s="79"/>
      <c r="DD459" s="79"/>
      <c r="DE459" s="79"/>
      <c r="DF459" s="79"/>
      <c r="DG459" s="79"/>
      <c r="DH459" s="79"/>
      <c r="DI459" s="79"/>
      <c r="DJ459" s="79"/>
      <c r="DK459" s="79"/>
      <c r="DL459" s="79"/>
      <c r="DM459" s="79"/>
      <c r="DN459" s="79"/>
      <c r="DO459" s="79"/>
      <c r="DP459" s="79"/>
      <c r="DQ459" s="79"/>
      <c r="DR459" s="79"/>
      <c r="DS459" s="79"/>
      <c r="DT459" s="79"/>
      <c r="DU459" s="79"/>
      <c r="DV459" s="79"/>
      <c r="DW459" s="79"/>
      <c r="DX459" s="79"/>
      <c r="DY459" s="79"/>
      <c r="DZ459" s="79"/>
      <c r="EA459" s="79"/>
      <c r="EB459" s="79"/>
      <c r="EC459" s="79"/>
      <c r="ED459" s="79"/>
      <c r="EE459" s="79"/>
      <c r="EF459" s="79"/>
      <c r="EG459" s="79"/>
      <c r="EH459" s="79"/>
      <c r="EI459" s="79"/>
      <c r="EJ459" s="79"/>
      <c r="EK459" s="79"/>
      <c r="EL459" s="79"/>
      <c r="EM459" s="79"/>
      <c r="EN459" s="79"/>
      <c r="EO459" s="79"/>
      <c r="EP459" s="79"/>
      <c r="EQ459" s="79"/>
      <c r="ER459" s="79"/>
      <c r="ES459" s="79"/>
      <c r="ET459" s="79"/>
      <c r="EU459" s="79"/>
      <c r="EV459" s="79"/>
      <c r="EW459" s="79"/>
      <c r="EX459" s="79"/>
      <c r="EY459" s="79"/>
      <c r="EZ459" s="79"/>
      <c r="FA459" s="79"/>
      <c r="FB459" s="79"/>
      <c r="FC459" s="79"/>
      <c r="FD459" s="79"/>
      <c r="FE459" s="79"/>
      <c r="FF459" s="79"/>
      <c r="FG459" s="79"/>
      <c r="FH459" s="79"/>
      <c r="FI459" s="79"/>
      <c r="FJ459" s="79"/>
      <c r="FK459" s="79"/>
      <c r="FL459" s="79"/>
      <c r="FM459" s="79"/>
      <c r="FN459" s="79"/>
      <c r="FO459" s="79"/>
      <c r="FP459" s="79"/>
      <c r="FQ459" s="79"/>
      <c r="FR459" s="79"/>
      <c r="FS459" s="79"/>
      <c r="FT459" s="79"/>
      <c r="FU459" s="79"/>
      <c r="FV459" s="79"/>
      <c r="FW459" s="79"/>
      <c r="FX459" s="79">
        <v>9</v>
      </c>
      <c r="FY459" s="79">
        <v>0</v>
      </c>
      <c r="FZ459" s="52"/>
      <c r="GA459" s="34"/>
    </row>
    <row r="460" spans="1:183" x14ac:dyDescent="0.25">
      <c r="A460" t="s">
        <v>186</v>
      </c>
      <c r="B460" t="s">
        <v>236</v>
      </c>
      <c r="C460" t="s">
        <v>194</v>
      </c>
      <c r="D460" t="s">
        <v>203</v>
      </c>
      <c r="E460" t="s">
        <v>207</v>
      </c>
      <c r="F460" t="s">
        <v>182</v>
      </c>
      <c r="G460" t="s">
        <v>1</v>
      </c>
      <c r="H460" s="79">
        <v>2604</v>
      </c>
      <c r="I460" s="79">
        <v>0.5740472674369812</v>
      </c>
      <c r="J460" s="79">
        <v>0.51656180620193481</v>
      </c>
      <c r="K460" s="79">
        <v>0.45620653033256531</v>
      </c>
      <c r="L460" s="79">
        <v>0.43104088306427002</v>
      </c>
      <c r="M460" s="79">
        <v>0.41773355007171631</v>
      </c>
      <c r="N460" s="79">
        <v>0.42617714405059814</v>
      </c>
      <c r="O460" s="79">
        <v>0.43906235694885254</v>
      </c>
      <c r="P460" s="79">
        <v>0.48325744271278381</v>
      </c>
      <c r="Q460" s="79">
        <v>0.54638910293579102</v>
      </c>
      <c r="R460" s="79">
        <v>0.55841749906539917</v>
      </c>
      <c r="S460" s="79">
        <v>0.58755898475646973</v>
      </c>
      <c r="T460" s="79">
        <v>0.62382763624191284</v>
      </c>
      <c r="U460" s="79">
        <v>0.67052340507507324</v>
      </c>
      <c r="V460" s="79">
        <v>0.74746519327163696</v>
      </c>
      <c r="W460" s="79">
        <v>0.82539749145507813</v>
      </c>
      <c r="X460" s="79">
        <v>0.90592396259307861</v>
      </c>
      <c r="Y460" s="79">
        <v>0.97009021043777466</v>
      </c>
      <c r="Z460" s="79">
        <v>0.97449314594268799</v>
      </c>
      <c r="AA460" s="79">
        <v>0.95943444967269897</v>
      </c>
      <c r="AB460" s="79">
        <v>0.96230018138885498</v>
      </c>
      <c r="AC460" s="79">
        <v>1.0070855617523193</v>
      </c>
      <c r="AD460" s="79">
        <v>0.9954947829246521</v>
      </c>
      <c r="AE460" s="79">
        <v>0.87147921323776245</v>
      </c>
      <c r="AF460" s="79">
        <v>0.75482469797134399</v>
      </c>
      <c r="AG460" s="79">
        <v>-0.13300591707229614</v>
      </c>
      <c r="AH460" s="79">
        <v>-7.9518333077430725E-2</v>
      </c>
      <c r="AI460" s="79">
        <v>-0.10217525810003281</v>
      </c>
      <c r="AJ460" s="79">
        <v>-8.1595875322818756E-2</v>
      </c>
      <c r="AK460" s="79">
        <v>-7.1305729448795319E-2</v>
      </c>
      <c r="AL460" s="79">
        <v>-8.7912201881408691E-2</v>
      </c>
      <c r="AM460" s="79">
        <v>-0.10369250178337097</v>
      </c>
      <c r="AN460" s="79">
        <v>-0.13372139632701874</v>
      </c>
      <c r="AO460" s="79">
        <v>-0.11289031803607941</v>
      </c>
      <c r="AP460" s="79">
        <v>-5.7202380150556564E-2</v>
      </c>
      <c r="AQ460" s="79">
        <v>-7.3994547128677368E-2</v>
      </c>
      <c r="AR460" s="79">
        <v>-0.14508336782455444</v>
      </c>
      <c r="AS460" s="79">
        <v>-0.11099609732627869</v>
      </c>
      <c r="AT460" s="79">
        <v>-0.14781396090984344</v>
      </c>
      <c r="AU460" s="79">
        <v>-0.14745785295963287</v>
      </c>
      <c r="AV460" s="79">
        <v>-0.14847418665885925</v>
      </c>
      <c r="AW460" s="79">
        <v>-0.11885765939950943</v>
      </c>
      <c r="AX460" s="79">
        <v>-0.18627944588661194</v>
      </c>
      <c r="AY460" s="79">
        <v>-0.30732309818267822</v>
      </c>
      <c r="AZ460" s="79">
        <v>-0.29353505373001099</v>
      </c>
      <c r="BA460" s="79">
        <v>-0.17901432514190674</v>
      </c>
      <c r="BB460" s="79">
        <v>-0.16212743520736694</v>
      </c>
      <c r="BC460" s="79">
        <v>-6.4590968191623688E-2</v>
      </c>
      <c r="BD460" s="79">
        <v>-9.5638908445835114E-2</v>
      </c>
      <c r="BE460" s="79">
        <v>-6.8447694182395935E-2</v>
      </c>
      <c r="BF460" s="79">
        <v>-3.0447330325841904E-2</v>
      </c>
      <c r="BG460" s="79">
        <v>-5.7072065770626068E-2</v>
      </c>
      <c r="BH460" s="79">
        <v>-4.1424661874771118E-2</v>
      </c>
      <c r="BI460" s="79">
        <v>-3.2396413385868073E-2</v>
      </c>
      <c r="BJ460" s="79">
        <v>-4.9184717237949371E-2</v>
      </c>
      <c r="BK460" s="79">
        <v>-5.8877892792224884E-2</v>
      </c>
      <c r="BL460" s="79">
        <v>-8.7852410972118378E-2</v>
      </c>
      <c r="BM460" s="79">
        <v>-5.8824658393859863E-2</v>
      </c>
      <c r="BN460" s="79">
        <v>-1.4925131108611822E-3</v>
      </c>
      <c r="BO460" s="79">
        <v>-1.5190058387815952E-2</v>
      </c>
      <c r="BP460" s="79">
        <v>-7.6810047030448914E-2</v>
      </c>
      <c r="BQ460" s="79">
        <v>-4.2722649872303009E-2</v>
      </c>
      <c r="BR460" s="79">
        <v>-6.8998999893665314E-2</v>
      </c>
      <c r="BS460" s="79">
        <v>-6.2977775931358337E-2</v>
      </c>
      <c r="BT460" s="79">
        <v>-5.2898742258548737E-2</v>
      </c>
      <c r="BU460" s="79">
        <v>-2.0255140960216522E-2</v>
      </c>
      <c r="BV460" s="79">
        <v>-9.1079235076904297E-2</v>
      </c>
      <c r="BW460" s="79">
        <v>-0.21428832411766052</v>
      </c>
      <c r="BX460" s="79">
        <v>-0.20034858584403992</v>
      </c>
      <c r="BY460" s="79">
        <v>-9.2102259397506714E-2</v>
      </c>
      <c r="BZ460" s="79">
        <v>-8.2158394157886505E-2</v>
      </c>
      <c r="CA460" s="79">
        <v>-2.0841953810304403E-3</v>
      </c>
      <c r="CB460" s="79">
        <v>-2.9051925987005234E-2</v>
      </c>
      <c r="CC460" s="79">
        <v>-2.3734854534268379E-2</v>
      </c>
      <c r="CD460" s="79">
        <v>3.539098659530282E-3</v>
      </c>
      <c r="CE460" s="79">
        <v>-2.5833733379840851E-2</v>
      </c>
      <c r="CF460" s="79">
        <v>-1.3602198101580143E-2</v>
      </c>
      <c r="CG460" s="79">
        <v>-5.4479362443089485E-3</v>
      </c>
      <c r="CH460" s="79">
        <v>-2.2362170740962029E-2</v>
      </c>
      <c r="CI460" s="79">
        <v>-2.7839435264468193E-2</v>
      </c>
      <c r="CJ460" s="79">
        <v>-5.6083690375089645E-2</v>
      </c>
      <c r="CK460" s="79">
        <v>-2.1378954872488976E-2</v>
      </c>
      <c r="CL460" s="79">
        <v>3.7091974169015884E-2</v>
      </c>
      <c r="CM460" s="79">
        <v>2.5537753477692604E-2</v>
      </c>
      <c r="CN460" s="79">
        <v>-2.9524149373173714E-2</v>
      </c>
      <c r="CO460" s="79">
        <v>4.5633316040039063E-3</v>
      </c>
      <c r="CP460" s="79">
        <v>-1.4411989599466324E-2</v>
      </c>
      <c r="CQ460" s="79">
        <v>-4.4671245850622654E-3</v>
      </c>
      <c r="CR460" s="79">
        <v>1.3296511955559254E-2</v>
      </c>
      <c r="CS460" s="79">
        <v>4.8036660999059677E-2</v>
      </c>
      <c r="CT460" s="79">
        <v>-2.5143861770629883E-2</v>
      </c>
      <c r="CU460" s="79">
        <v>-0.14985270798206329</v>
      </c>
      <c r="CV460" s="79">
        <v>-0.13580788671970367</v>
      </c>
      <c r="CW460" s="79">
        <v>-3.1907223165035248E-2</v>
      </c>
      <c r="CX460" s="79">
        <v>-2.6772087439894676E-2</v>
      </c>
      <c r="CY460" s="79">
        <v>4.1207805275917053E-2</v>
      </c>
      <c r="CZ460" s="79">
        <v>1.706601120531559E-2</v>
      </c>
      <c r="DA460" s="79">
        <v>2.0977979525923729E-2</v>
      </c>
      <c r="DB460" s="79">
        <v>3.752552717924118E-2</v>
      </c>
      <c r="DC460" s="79">
        <v>5.4045999422669411E-3</v>
      </c>
      <c r="DD460" s="79">
        <v>1.4220265671610832E-2</v>
      </c>
      <c r="DE460" s="79">
        <v>2.1500540897250175E-2</v>
      </c>
      <c r="DF460" s="79">
        <v>4.4603710994124413E-3</v>
      </c>
      <c r="DG460" s="79">
        <v>3.1990250572562218E-3</v>
      </c>
      <c r="DH460" s="79">
        <v>-2.4314975365996361E-2</v>
      </c>
      <c r="DI460" s="79">
        <v>1.6066750511527061E-2</v>
      </c>
      <c r="DJ460" s="79">
        <v>7.5676456093788147E-2</v>
      </c>
      <c r="DK460" s="79">
        <v>6.6265560686588287E-2</v>
      </c>
      <c r="DL460" s="79">
        <v>1.7761742696166039E-2</v>
      </c>
      <c r="DM460" s="79">
        <v>5.1849309355020523E-2</v>
      </c>
      <c r="DN460" s="79">
        <v>4.0175013244152069E-2</v>
      </c>
      <c r="DO460" s="79">
        <v>5.4043523967266083E-2</v>
      </c>
      <c r="DP460" s="79">
        <v>7.9491764307022095E-2</v>
      </c>
      <c r="DQ460" s="79">
        <v>0.11632847040891647</v>
      </c>
      <c r="DR460" s="79">
        <v>4.079151526093483E-2</v>
      </c>
      <c r="DS460" s="79">
        <v>-8.5417114198207855E-2</v>
      </c>
      <c r="DT460" s="79">
        <v>-7.1267202496528625E-2</v>
      </c>
      <c r="DU460" s="79">
        <v>2.8287805616855621E-2</v>
      </c>
      <c r="DV460" s="79">
        <v>2.861422672867775E-2</v>
      </c>
      <c r="DW460" s="79">
        <v>8.449980616569519E-2</v>
      </c>
      <c r="DX460" s="79">
        <v>6.3183948397636414E-2</v>
      </c>
      <c r="DY460" s="79">
        <v>8.553621917963028E-2</v>
      </c>
      <c r="DZ460" s="79">
        <v>8.65965336561203E-2</v>
      </c>
      <c r="EA460" s="79">
        <v>5.0507787615060806E-2</v>
      </c>
      <c r="EB460" s="79">
        <v>5.4391488432884216E-2</v>
      </c>
      <c r="EC460" s="79">
        <v>6.0409862548112869E-2</v>
      </c>
      <c r="ED460" s="79">
        <v>4.3187860399484634E-2</v>
      </c>
      <c r="EE460" s="79">
        <v>4.8013631254434586E-2</v>
      </c>
      <c r="EF460" s="79">
        <v>2.1554004400968552E-2</v>
      </c>
      <c r="EG460" s="79">
        <v>7.0132404565811157E-2</v>
      </c>
      <c r="EH460" s="79">
        <v>0.13138632476329803</v>
      </c>
      <c r="EI460" s="79">
        <v>0.12507005035877228</v>
      </c>
      <c r="EJ460" s="79">
        <v>8.6035057902336121E-2</v>
      </c>
      <c r="EK460" s="79">
        <v>0.1201227605342865</v>
      </c>
      <c r="EL460" s="79">
        <v>0.1189899817109108</v>
      </c>
      <c r="EM460" s="79">
        <v>0.13852360844612122</v>
      </c>
      <c r="EN460" s="79">
        <v>0.17506721615791321</v>
      </c>
      <c r="EO460" s="79">
        <v>0.21493098139762878</v>
      </c>
      <c r="EP460" s="79">
        <v>0.13599172234535217</v>
      </c>
      <c r="EQ460" s="79">
        <v>7.6176570728421211E-3</v>
      </c>
      <c r="ER460" s="79">
        <v>2.1919291466474533E-2</v>
      </c>
      <c r="ES460" s="79">
        <v>0.11519987136125565</v>
      </c>
      <c r="ET460" s="79">
        <v>0.10858326405286789</v>
      </c>
      <c r="EU460" s="79">
        <v>0.1470065712928772</v>
      </c>
      <c r="EV460" s="79">
        <v>0.1297709196805954</v>
      </c>
      <c r="EW460" s="79">
        <v>74.296371459960938</v>
      </c>
      <c r="EX460" s="79">
        <v>70.755516052246094</v>
      </c>
      <c r="EY460" s="79">
        <v>68.852958679199219</v>
      </c>
      <c r="EZ460" s="79">
        <v>67.724700927734375</v>
      </c>
      <c r="FA460" s="79">
        <v>65.809173583984375</v>
      </c>
      <c r="FB460" s="79">
        <v>64.1048583984375</v>
      </c>
      <c r="FC460" s="79">
        <v>63.342262268066406</v>
      </c>
      <c r="FD460" s="79">
        <v>64.925407409667969</v>
      </c>
      <c r="FE460" s="79">
        <v>70.996665954589844</v>
      </c>
      <c r="FF460" s="79">
        <v>76.829231262207031</v>
      </c>
      <c r="FG460" s="79">
        <v>82.474197387695313</v>
      </c>
      <c r="FH460" s="79">
        <v>88.850563049316406</v>
      </c>
      <c r="FI460" s="79">
        <v>93.312713623046875</v>
      </c>
      <c r="FJ460" s="79">
        <v>95.936531066894531</v>
      </c>
      <c r="FK460" s="79">
        <v>98.151863098144531</v>
      </c>
      <c r="FL460" s="79">
        <v>99.307640075683594</v>
      </c>
      <c r="FM460" s="79">
        <v>100.83655548095703</v>
      </c>
      <c r="FN460" s="79">
        <v>101.2388916015625</v>
      </c>
      <c r="FO460" s="79">
        <v>99.548538208007813</v>
      </c>
      <c r="FP460" s="79">
        <v>97.358161926269531</v>
      </c>
      <c r="FQ460" s="79">
        <v>94.074485778808594</v>
      </c>
      <c r="FR460" s="79">
        <v>87.311630249023438</v>
      </c>
      <c r="FS460" s="79">
        <v>80.886962890625</v>
      </c>
      <c r="FT460" s="79">
        <v>78.325569152832031</v>
      </c>
      <c r="FU460" s="79">
        <v>4.1466750204563141E-2</v>
      </c>
      <c r="FV460" s="79">
        <v>8.4048151969909668E-2</v>
      </c>
      <c r="FW460" s="79">
        <v>3.6785628646612167E-2</v>
      </c>
      <c r="FX460" s="79">
        <v>298</v>
      </c>
      <c r="FY460" s="79">
        <v>1</v>
      </c>
      <c r="FZ460" s="52"/>
      <c r="GA460" s="34"/>
    </row>
    <row r="461" spans="1:183" x14ac:dyDescent="0.25">
      <c r="A461" t="s">
        <v>186</v>
      </c>
      <c r="B461" t="s">
        <v>236</v>
      </c>
      <c r="C461" t="s">
        <v>194</v>
      </c>
      <c r="D461" t="s">
        <v>203</v>
      </c>
      <c r="E461" t="s">
        <v>207</v>
      </c>
      <c r="F461" t="s">
        <v>183</v>
      </c>
      <c r="G461" t="s">
        <v>1</v>
      </c>
      <c r="H461" s="79">
        <v>2272</v>
      </c>
      <c r="I461" s="79">
        <v>0.66670870780944824</v>
      </c>
      <c r="J461" s="79">
        <v>0.59636509418487549</v>
      </c>
      <c r="K461" s="79">
        <v>0.55890029668807983</v>
      </c>
      <c r="L461" s="79">
        <v>0.50593018531799316</v>
      </c>
      <c r="M461" s="79">
        <v>0.44222494959831238</v>
      </c>
      <c r="N461" s="79">
        <v>0.50204288959503174</v>
      </c>
      <c r="O461" s="79">
        <v>0.5200343132019043</v>
      </c>
      <c r="P461" s="79">
        <v>0.65341991186141968</v>
      </c>
      <c r="Q461" s="79">
        <v>0.58727723360061646</v>
      </c>
      <c r="R461" s="79">
        <v>0.68274539709091187</v>
      </c>
      <c r="S461" s="79">
        <v>0.74385184049606323</v>
      </c>
      <c r="T461" s="79">
        <v>0.75804734230041504</v>
      </c>
      <c r="U461" s="79">
        <v>0.84792023897171021</v>
      </c>
      <c r="V461" s="79">
        <v>1.0219066143035889</v>
      </c>
      <c r="W461" s="79">
        <v>1.0064915418624878</v>
      </c>
      <c r="X461" s="79">
        <v>1.011536717414856</v>
      </c>
      <c r="Y461" s="79">
        <v>1.0426582098007202</v>
      </c>
      <c r="Z461" s="79">
        <v>1.0685989856719971</v>
      </c>
      <c r="AA461" s="79">
        <v>1.2140047550201416</v>
      </c>
      <c r="AB461" s="79">
        <v>1.3083741664886475</v>
      </c>
      <c r="AC461" s="79">
        <v>1.259469747543335</v>
      </c>
      <c r="AD461" s="79">
        <v>1.3204002380371094</v>
      </c>
      <c r="AE461" s="79">
        <v>1.047122597694397</v>
      </c>
      <c r="AF461" s="79">
        <v>0.90615063905715942</v>
      </c>
      <c r="AG461" s="79">
        <v>-0.27220416069030762</v>
      </c>
      <c r="AH461" s="79">
        <v>-0.21998076140880585</v>
      </c>
      <c r="AI461" s="79">
        <v>-0.13655330240726471</v>
      </c>
      <c r="AJ461" s="79">
        <v>-0.1315748542547226</v>
      </c>
      <c r="AK461" s="79">
        <v>-0.15531519055366516</v>
      </c>
      <c r="AL461" s="79">
        <v>-7.9005919396877289E-2</v>
      </c>
      <c r="AM461" s="79">
        <v>-0.20379970967769623</v>
      </c>
      <c r="AN461" s="79">
        <v>-0.14866931736469269</v>
      </c>
      <c r="AO461" s="79">
        <v>-0.22448436915874481</v>
      </c>
      <c r="AP461" s="79">
        <v>-0.17216026782989502</v>
      </c>
      <c r="AQ461" s="79">
        <v>-0.18018767237663269</v>
      </c>
      <c r="AR461" s="79">
        <v>-0.15456454455852509</v>
      </c>
      <c r="AS461" s="79">
        <v>-0.22684119641780853</v>
      </c>
      <c r="AT461" s="79">
        <v>-0.12193010747432709</v>
      </c>
      <c r="AU461" s="79">
        <v>-0.21762387454509735</v>
      </c>
      <c r="AV461" s="79">
        <v>-0.19360563158988953</v>
      </c>
      <c r="AW461" s="79">
        <v>-0.25662082433700562</v>
      </c>
      <c r="AX461" s="79">
        <v>-0.39123228192329407</v>
      </c>
      <c r="AY461" s="79">
        <v>-0.31046193838119507</v>
      </c>
      <c r="AZ461" s="79">
        <v>-0.30453303456306458</v>
      </c>
      <c r="BA461" s="79">
        <v>-0.37079194188117981</v>
      </c>
      <c r="BB461" s="79">
        <v>-0.291422039270401</v>
      </c>
      <c r="BC461" s="79">
        <v>-0.33113253116607666</v>
      </c>
      <c r="BD461" s="79">
        <v>-0.25388467311859131</v>
      </c>
      <c r="BE461" s="79">
        <v>-0.17818178236484528</v>
      </c>
      <c r="BF461" s="79">
        <v>-0.13486394286155701</v>
      </c>
      <c r="BG461" s="79">
        <v>-7.0605218410491943E-2</v>
      </c>
      <c r="BH461" s="79">
        <v>-7.6306648552417755E-2</v>
      </c>
      <c r="BI461" s="79">
        <v>-0.10278262943029404</v>
      </c>
      <c r="BJ461" s="79">
        <v>-3.2564643770456314E-2</v>
      </c>
      <c r="BK461" s="79">
        <v>-0.14539708197116852</v>
      </c>
      <c r="BL461" s="79">
        <v>-7.5974315404891968E-2</v>
      </c>
      <c r="BM461" s="79">
        <v>-0.14948861300945282</v>
      </c>
      <c r="BN461" s="79">
        <v>-9.2682898044586182E-2</v>
      </c>
      <c r="BO461" s="79">
        <v>-8.9851252734661102E-2</v>
      </c>
      <c r="BP461" s="79">
        <v>-6.4925789833068848E-2</v>
      </c>
      <c r="BQ461" s="79">
        <v>-0.11697867512702942</v>
      </c>
      <c r="BR461" s="79">
        <v>-1.1954860383411869E-4</v>
      </c>
      <c r="BS461" s="79">
        <v>-8.6115121841430664E-2</v>
      </c>
      <c r="BT461" s="79">
        <v>-6.3430063426494598E-2</v>
      </c>
      <c r="BU461" s="79">
        <v>-0.12490319460630417</v>
      </c>
      <c r="BV461" s="79">
        <v>-0.25336262583732605</v>
      </c>
      <c r="BW461" s="79">
        <v>-0.16793809831142426</v>
      </c>
      <c r="BX461" s="79">
        <v>-0.16840428113937378</v>
      </c>
      <c r="BY461" s="79">
        <v>-0.25269332528114319</v>
      </c>
      <c r="BZ461" s="79">
        <v>-0.17465975880622864</v>
      </c>
      <c r="CA461" s="79">
        <v>-0.2214290052652359</v>
      </c>
      <c r="CB461" s="79">
        <v>-0.1574999988079071</v>
      </c>
      <c r="CC461" s="79">
        <v>-0.11306216567754745</v>
      </c>
      <c r="CD461" s="79">
        <v>-7.5912296772003174E-2</v>
      </c>
      <c r="CE461" s="79">
        <v>-2.492978610098362E-2</v>
      </c>
      <c r="CF461" s="79">
        <v>-3.8028057664632797E-2</v>
      </c>
      <c r="CG461" s="79">
        <v>-6.6398732364177704E-2</v>
      </c>
      <c r="CH461" s="79">
        <v>-3.9956267573870718E-4</v>
      </c>
      <c r="CI461" s="79">
        <v>-0.10494758933782578</v>
      </c>
      <c r="CJ461" s="79">
        <v>-2.5625970214605331E-2</v>
      </c>
      <c r="CK461" s="79">
        <v>-9.7546763718128204E-2</v>
      </c>
      <c r="CL461" s="79">
        <v>-3.7637121975421906E-2</v>
      </c>
      <c r="CM461" s="79">
        <v>-2.7284521609544754E-2</v>
      </c>
      <c r="CN461" s="79">
        <v>-2.8422498144209385E-3</v>
      </c>
      <c r="CO461" s="79">
        <v>-4.0888227522373199E-2</v>
      </c>
      <c r="CP461" s="79">
        <v>8.4246069192886353E-2</v>
      </c>
      <c r="CQ461" s="79">
        <v>4.9674427136778831E-3</v>
      </c>
      <c r="CR461" s="79">
        <v>2.6729140430688858E-2</v>
      </c>
      <c r="CS461" s="79">
        <v>-3.367595374584198E-2</v>
      </c>
      <c r="CT461" s="79">
        <v>-0.15787452459335327</v>
      </c>
      <c r="CU461" s="79">
        <v>-6.9226518273353577E-2</v>
      </c>
      <c r="CV461" s="79">
        <v>-7.4121922254562378E-2</v>
      </c>
      <c r="CW461" s="79">
        <v>-0.17089861631393433</v>
      </c>
      <c r="CX461" s="79">
        <v>-9.3790546059608459E-2</v>
      </c>
      <c r="CY461" s="79">
        <v>-0.14544868469238281</v>
      </c>
      <c r="CZ461" s="79">
        <v>-9.0744279325008392E-2</v>
      </c>
      <c r="DA461" s="79">
        <v>-4.7942545264959335E-2</v>
      </c>
      <c r="DB461" s="79">
        <v>-1.6960650682449341E-2</v>
      </c>
      <c r="DC461" s="79">
        <v>2.0745646208524704E-2</v>
      </c>
      <c r="DD461" s="79">
        <v>2.5053138961084187E-4</v>
      </c>
      <c r="DE461" s="79">
        <v>-3.0014827847480774E-2</v>
      </c>
      <c r="DF461" s="79">
        <v>3.1765520572662354E-2</v>
      </c>
      <c r="DG461" s="79">
        <v>-6.4498111605644226E-2</v>
      </c>
      <c r="DH461" s="79">
        <v>2.4722369387745857E-2</v>
      </c>
      <c r="DI461" s="79">
        <v>-4.5604925602674484E-2</v>
      </c>
      <c r="DJ461" s="79">
        <v>1.7408665269613266E-2</v>
      </c>
      <c r="DK461" s="79">
        <v>3.5282209515571594E-2</v>
      </c>
      <c r="DL461" s="79">
        <v>5.9241283684968948E-2</v>
      </c>
      <c r="DM461" s="79">
        <v>3.520222008228302E-2</v>
      </c>
      <c r="DN461" s="79">
        <v>0.16861169040203094</v>
      </c>
      <c r="DO461" s="79">
        <v>9.6050001680850983E-2</v>
      </c>
      <c r="DP461" s="79">
        <v>0.11688833683729172</v>
      </c>
      <c r="DQ461" s="79">
        <v>5.755128338932991E-2</v>
      </c>
      <c r="DR461" s="79">
        <v>-6.2386412173509598E-2</v>
      </c>
      <c r="DS461" s="79">
        <v>2.9485059902071953E-2</v>
      </c>
      <c r="DT461" s="79">
        <v>2.0160442218184471E-2</v>
      </c>
      <c r="DU461" s="79">
        <v>-8.9103899896144867E-2</v>
      </c>
      <c r="DV461" s="79">
        <v>-1.2921345420181751E-2</v>
      </c>
      <c r="DW461" s="79">
        <v>-6.9468364119529724E-2</v>
      </c>
      <c r="DX461" s="79">
        <v>-2.3988556116819382E-2</v>
      </c>
      <c r="DY461" s="79">
        <v>4.60798479616642E-2</v>
      </c>
      <c r="DZ461" s="79">
        <v>6.81561678647995E-2</v>
      </c>
      <c r="EA461" s="79">
        <v>8.6693719029426575E-2</v>
      </c>
      <c r="EB461" s="79">
        <v>5.5518735200166702E-2</v>
      </c>
      <c r="EC461" s="79">
        <v>2.2517742589116096E-2</v>
      </c>
      <c r="ED461" s="79">
        <v>7.8206785023212433E-2</v>
      </c>
      <c r="EE461" s="79">
        <v>-6.0954778455197811E-3</v>
      </c>
      <c r="EF461" s="79">
        <v>9.7417376935482025E-2</v>
      </c>
      <c r="EG461" s="79">
        <v>2.9390845447778702E-2</v>
      </c>
      <c r="EH461" s="79">
        <v>9.6886031329631805E-2</v>
      </c>
      <c r="EI461" s="79">
        <v>0.12561863660812378</v>
      </c>
      <c r="EJ461" s="79">
        <v>0.14888006448745728</v>
      </c>
      <c r="EK461" s="79">
        <v>0.14506474137306213</v>
      </c>
      <c r="EL461" s="79">
        <v>0.2904222309589386</v>
      </c>
      <c r="EM461" s="79">
        <v>0.22755876183509827</v>
      </c>
      <c r="EN461" s="79">
        <v>0.24706390500068665</v>
      </c>
      <c r="EO461" s="79">
        <v>0.18926891684532166</v>
      </c>
      <c r="EP461" s="79">
        <v>7.5483262538909912E-2</v>
      </c>
      <c r="EQ461" s="79">
        <v>0.17200890183448792</v>
      </c>
      <c r="ER461" s="79">
        <v>0.15628919005393982</v>
      </c>
      <c r="ES461" s="79">
        <v>2.8994681313633919E-2</v>
      </c>
      <c r="ET461" s="79">
        <v>0.10384093225002289</v>
      </c>
      <c r="EU461" s="79">
        <v>4.0235161781311035E-2</v>
      </c>
      <c r="EV461" s="79">
        <v>7.2396107017993927E-2</v>
      </c>
      <c r="EW461" s="79">
        <v>78.478790283203125</v>
      </c>
      <c r="EX461" s="79">
        <v>74.956710815429688</v>
      </c>
      <c r="EY461" s="79">
        <v>72.890945434570313</v>
      </c>
      <c r="EZ461" s="79">
        <v>72.134666442871094</v>
      </c>
      <c r="FA461" s="79">
        <v>69.920570373535156</v>
      </c>
      <c r="FB461" s="79">
        <v>69.106239318847656</v>
      </c>
      <c r="FC461" s="79">
        <v>68.879905700683594</v>
      </c>
      <c r="FD461" s="79">
        <v>71.035438537597656</v>
      </c>
      <c r="FE461" s="79">
        <v>75.048828125</v>
      </c>
      <c r="FF461" s="79">
        <v>79.515731811523438</v>
      </c>
      <c r="FG461" s="79">
        <v>83.881782531738281</v>
      </c>
      <c r="FH461" s="79">
        <v>88.357841491699219</v>
      </c>
      <c r="FI461" s="79">
        <v>92.366615295410156</v>
      </c>
      <c r="FJ461" s="79">
        <v>94.722503662109375</v>
      </c>
      <c r="FK461" s="79">
        <v>96.49261474609375</v>
      </c>
      <c r="FL461" s="79">
        <v>97.692459106445313</v>
      </c>
      <c r="FM461" s="79">
        <v>99.77142333984375</v>
      </c>
      <c r="FN461" s="79">
        <v>99.248512268066406</v>
      </c>
      <c r="FO461" s="79">
        <v>98.307281494140625</v>
      </c>
      <c r="FP461" s="79">
        <v>95.641830444335938</v>
      </c>
      <c r="FQ461" s="79">
        <v>92.702781677246094</v>
      </c>
      <c r="FR461" s="79">
        <v>87.229637145996094</v>
      </c>
      <c r="FS461" s="79">
        <v>84.045524597167969</v>
      </c>
      <c r="FT461" s="79">
        <v>81.3802490234375</v>
      </c>
      <c r="FU461" s="79">
        <v>4.8475895076990128E-2</v>
      </c>
      <c r="FV461" s="79">
        <v>0.10956604778766632</v>
      </c>
      <c r="FW461" s="79">
        <v>4.3614726513624191E-2</v>
      </c>
      <c r="FX461" s="79">
        <v>204</v>
      </c>
      <c r="FY461" s="79">
        <v>1</v>
      </c>
      <c r="FZ461" s="52"/>
      <c r="GA461" s="34"/>
    </row>
    <row r="462" spans="1:183" x14ac:dyDescent="0.25">
      <c r="A462" t="s">
        <v>186</v>
      </c>
      <c r="B462" t="s">
        <v>236</v>
      </c>
      <c r="C462" t="s">
        <v>194</v>
      </c>
      <c r="D462" t="s">
        <v>203</v>
      </c>
      <c r="E462" t="s">
        <v>207</v>
      </c>
      <c r="F462" t="s">
        <v>184</v>
      </c>
      <c r="G462" t="s">
        <v>1</v>
      </c>
      <c r="H462" s="79">
        <v>1357</v>
      </c>
      <c r="I462" s="79">
        <v>0.62685668468475342</v>
      </c>
      <c r="J462" s="79">
        <v>0.56497675180435181</v>
      </c>
      <c r="K462" s="79">
        <v>0.49741864204406738</v>
      </c>
      <c r="L462" s="79">
        <v>0.45504635572433472</v>
      </c>
      <c r="M462" s="79">
        <v>0.44885426759719849</v>
      </c>
      <c r="N462" s="79">
        <v>0.55591374635696411</v>
      </c>
      <c r="O462" s="79">
        <v>0.6284029483795166</v>
      </c>
      <c r="P462" s="79">
        <v>0.81636655330657959</v>
      </c>
      <c r="Q462" s="79">
        <v>0.68974244594573975</v>
      </c>
      <c r="R462" s="79">
        <v>0.73133319616317749</v>
      </c>
      <c r="S462" s="79">
        <v>0.77560490369796753</v>
      </c>
      <c r="T462" s="79">
        <v>0.86309844255447388</v>
      </c>
      <c r="U462" s="79">
        <v>0.85193538665771484</v>
      </c>
      <c r="V462" s="79">
        <v>0.88209927082061768</v>
      </c>
      <c r="W462" s="79">
        <v>0.98927980661392212</v>
      </c>
      <c r="X462" s="79">
        <v>1.1216213703155518</v>
      </c>
      <c r="Y462" s="79">
        <v>1.0750006437301636</v>
      </c>
      <c r="Z462" s="79">
        <v>1.2962121963500977</v>
      </c>
      <c r="AA462" s="79">
        <v>1.372773289680481</v>
      </c>
      <c r="AB462" s="79">
        <v>1.4309576749801636</v>
      </c>
      <c r="AC462" s="79">
        <v>1.3066356182098389</v>
      </c>
      <c r="AD462" s="79">
        <v>1.265883207321167</v>
      </c>
      <c r="AE462" s="79">
        <v>1.1100420951843262</v>
      </c>
      <c r="AF462" s="79">
        <v>1.0188970565795898</v>
      </c>
      <c r="AG462" s="79">
        <v>-0.21357835829257965</v>
      </c>
      <c r="AH462" s="79">
        <v>-0.23254057765007019</v>
      </c>
      <c r="AI462" s="79">
        <v>-0.12566585838794708</v>
      </c>
      <c r="AJ462" s="79">
        <v>-0.12440988421440125</v>
      </c>
      <c r="AK462" s="79">
        <v>-0.17512965202331543</v>
      </c>
      <c r="AL462" s="79">
        <v>-8.9471802115440369E-2</v>
      </c>
      <c r="AM462" s="79">
        <v>-0.15617457032203674</v>
      </c>
      <c r="AN462" s="79">
        <v>-8.9324407279491425E-2</v>
      </c>
      <c r="AO462" s="79">
        <v>-0.32888978719711304</v>
      </c>
      <c r="AP462" s="79">
        <v>-0.16217909753322601</v>
      </c>
      <c r="AQ462" s="79">
        <v>-0.20023499429225922</v>
      </c>
      <c r="AR462" s="79">
        <v>-3.1591452658176422E-2</v>
      </c>
      <c r="AS462" s="79">
        <v>-0.17954516410827637</v>
      </c>
      <c r="AT462" s="79">
        <v>-0.28065955638885498</v>
      </c>
      <c r="AU462" s="79">
        <v>-0.26020371913909912</v>
      </c>
      <c r="AV462" s="79">
        <v>-0.27617621421813965</v>
      </c>
      <c r="AW462" s="79">
        <v>-0.47312775254249573</v>
      </c>
      <c r="AX462" s="79">
        <v>-0.39088112115859985</v>
      </c>
      <c r="AY462" s="79">
        <v>-0.32657581567764282</v>
      </c>
      <c r="AZ462" s="79">
        <v>-0.28606456518173218</v>
      </c>
      <c r="BA462" s="79">
        <v>-0.36159920692443848</v>
      </c>
      <c r="BB462" s="79">
        <v>-0.36253750324249268</v>
      </c>
      <c r="BC462" s="79">
        <v>-0.35556089878082275</v>
      </c>
      <c r="BD462" s="79">
        <v>-9.0598106384277344E-2</v>
      </c>
      <c r="BE462" s="79">
        <v>-0.13192157447338104</v>
      </c>
      <c r="BF462" s="79">
        <v>-0.13845615088939667</v>
      </c>
      <c r="BG462" s="79">
        <v>-6.5487436950206757E-2</v>
      </c>
      <c r="BH462" s="79">
        <v>-7.3972851037979126E-2</v>
      </c>
      <c r="BI462" s="79">
        <v>-0.11516035348176956</v>
      </c>
      <c r="BJ462" s="79">
        <v>-1.5454839915037155E-2</v>
      </c>
      <c r="BK462" s="79">
        <v>-7.819925993680954E-2</v>
      </c>
      <c r="BL462" s="79">
        <v>1.053453516215086E-2</v>
      </c>
      <c r="BM462" s="79">
        <v>-0.2255864143371582</v>
      </c>
      <c r="BN462" s="79">
        <v>-6.1615798622369766E-2</v>
      </c>
      <c r="BO462" s="79">
        <v>-8.7967358529567719E-2</v>
      </c>
      <c r="BP462" s="79">
        <v>7.1862980723381042E-2</v>
      </c>
      <c r="BQ462" s="79">
        <v>-6.7985862493515015E-2</v>
      </c>
      <c r="BR462" s="79">
        <v>-0.15620791912078857</v>
      </c>
      <c r="BS462" s="79">
        <v>-0.12969852983951569</v>
      </c>
      <c r="BT462" s="79">
        <v>-0.13322052359580994</v>
      </c>
      <c r="BU462" s="79">
        <v>-0.31710043549537659</v>
      </c>
      <c r="BV462" s="79">
        <v>-0.23148173093795776</v>
      </c>
      <c r="BW462" s="79">
        <v>-0.18590611219406128</v>
      </c>
      <c r="BX462" s="79">
        <v>-0.14969795942306519</v>
      </c>
      <c r="BY462" s="79">
        <v>-0.22377705574035645</v>
      </c>
      <c r="BZ462" s="79">
        <v>-0.24140235781669617</v>
      </c>
      <c r="CA462" s="79">
        <v>-0.22933943569660187</v>
      </c>
      <c r="CB462" s="79">
        <v>2.6107070967555046E-2</v>
      </c>
      <c r="CC462" s="79">
        <v>-7.5366340577602386E-2</v>
      </c>
      <c r="CD462" s="79">
        <v>-7.3293566703796387E-2</v>
      </c>
      <c r="CE462" s="79">
        <v>-2.3808056488633156E-2</v>
      </c>
      <c r="CF462" s="79">
        <v>-3.9040323346853256E-2</v>
      </c>
      <c r="CG462" s="79">
        <v>-7.3625780642032623E-2</v>
      </c>
      <c r="CH462" s="79">
        <v>3.580908477306366E-2</v>
      </c>
      <c r="CI462" s="79">
        <v>-2.4193787947297096E-2</v>
      </c>
      <c r="CJ462" s="79">
        <v>7.9696536064147949E-2</v>
      </c>
      <c r="CK462" s="79">
        <v>-0.15403877198696136</v>
      </c>
      <c r="CL462" s="79">
        <v>8.0340402200818062E-3</v>
      </c>
      <c r="CM462" s="79">
        <v>-1.0211136192083359E-2</v>
      </c>
      <c r="CN462" s="79">
        <v>0.1435152143239975</v>
      </c>
      <c r="CO462" s="79">
        <v>9.2797577381134033E-3</v>
      </c>
      <c r="CP462" s="79">
        <v>-7.0013090968132019E-2</v>
      </c>
      <c r="CQ462" s="79">
        <v>-3.9311021566390991E-2</v>
      </c>
      <c r="CR462" s="79">
        <v>-3.4209884703159332E-2</v>
      </c>
      <c r="CS462" s="79">
        <v>-0.20903636515140533</v>
      </c>
      <c r="CT462" s="79">
        <v>-0.12108222395181656</v>
      </c>
      <c r="CU462" s="79">
        <v>-8.8478699326515198E-2</v>
      </c>
      <c r="CV462" s="79">
        <v>-5.5250860750675201E-2</v>
      </c>
      <c r="CW462" s="79">
        <v>-0.12832187116146088</v>
      </c>
      <c r="CX462" s="79">
        <v>-0.15750452876091003</v>
      </c>
      <c r="CY462" s="79">
        <v>-0.14191886782646179</v>
      </c>
      <c r="CZ462" s="79">
        <v>0.10693672299385071</v>
      </c>
      <c r="DA462" s="79">
        <v>-1.8811099231243134E-2</v>
      </c>
      <c r="DB462" s="79">
        <v>-8.1309815868735313E-3</v>
      </c>
      <c r="DC462" s="79">
        <v>1.7871331423521042E-2</v>
      </c>
      <c r="DD462" s="79">
        <v>-4.1077882051467896E-3</v>
      </c>
      <c r="DE462" s="79">
        <v>-3.2091215252876282E-2</v>
      </c>
      <c r="DF462" s="79">
        <v>8.7073005735874176E-2</v>
      </c>
      <c r="DG462" s="79">
        <v>2.981167659163475E-2</v>
      </c>
      <c r="DH462" s="79">
        <v>0.14885853230953217</v>
      </c>
      <c r="DI462" s="79">
        <v>-8.249114453792572E-2</v>
      </c>
      <c r="DJ462" s="79">
        <v>7.7683880925178528E-2</v>
      </c>
      <c r="DK462" s="79">
        <v>6.7545086145401001E-2</v>
      </c>
      <c r="DL462" s="79">
        <v>0.21516743302345276</v>
      </c>
      <c r="DM462" s="79">
        <v>8.6545385420322418E-2</v>
      </c>
      <c r="DN462" s="79">
        <v>1.6181739047169685E-2</v>
      </c>
      <c r="DO462" s="79">
        <v>5.1076486706733704E-2</v>
      </c>
      <c r="DP462" s="79">
        <v>6.4800761640071869E-2</v>
      </c>
      <c r="DQ462" s="79">
        <v>-0.10097230970859528</v>
      </c>
      <c r="DR462" s="79">
        <v>-1.0682710446417332E-2</v>
      </c>
      <c r="DS462" s="79">
        <v>8.9487051591277122E-3</v>
      </c>
      <c r="DT462" s="79">
        <v>3.9196234196424484E-2</v>
      </c>
      <c r="DU462" s="79">
        <v>-3.2866682857275009E-2</v>
      </c>
      <c r="DV462" s="79">
        <v>-7.3606699705123901E-2</v>
      </c>
      <c r="DW462" s="79">
        <v>-5.4498288780450821E-2</v>
      </c>
      <c r="DX462" s="79">
        <v>0.18776635825634003</v>
      </c>
      <c r="DY462" s="79">
        <v>6.2845684587955475E-2</v>
      </c>
      <c r="DZ462" s="79">
        <v>8.5953444242477417E-2</v>
      </c>
      <c r="EA462" s="79">
        <v>7.8049741685390472E-2</v>
      </c>
      <c r="EB462" s="79">
        <v>4.6329241245985031E-2</v>
      </c>
      <c r="EC462" s="79">
        <v>2.787809818983078E-2</v>
      </c>
      <c r="ED462" s="79">
        <v>0.16108995676040649</v>
      </c>
      <c r="EE462" s="79">
        <v>0.10778699815273285</v>
      </c>
      <c r="EF462" s="79">
        <v>0.24871745705604553</v>
      </c>
      <c r="EG462" s="79">
        <v>2.0812258124351501E-2</v>
      </c>
      <c r="EH462" s="79">
        <v>0.17824718356132507</v>
      </c>
      <c r="EI462" s="79">
        <v>0.1798127293586731</v>
      </c>
      <c r="EJ462" s="79">
        <v>0.31862187385559082</v>
      </c>
      <c r="EK462" s="79">
        <v>0.19810469448566437</v>
      </c>
      <c r="EL462" s="79">
        <v>0.14063337445259094</v>
      </c>
      <c r="EM462" s="79">
        <v>0.18158169090747833</v>
      </c>
      <c r="EN462" s="79">
        <v>0.20775642991065979</v>
      </c>
      <c r="EO462" s="79">
        <v>5.505501851439476E-2</v>
      </c>
      <c r="EP462" s="79">
        <v>0.14871665835380554</v>
      </c>
      <c r="EQ462" s="79">
        <v>0.14961841702461243</v>
      </c>
      <c r="ER462" s="79">
        <v>0.17556284368038177</v>
      </c>
      <c r="ES462" s="79">
        <v>0.10495544970035553</v>
      </c>
      <c r="ET462" s="79">
        <v>4.7528456896543503E-2</v>
      </c>
      <c r="EU462" s="79">
        <v>7.1723140776157379E-2</v>
      </c>
      <c r="EV462" s="79">
        <v>0.30447152256965637</v>
      </c>
      <c r="EW462" s="79">
        <v>77.357490539550781</v>
      </c>
      <c r="EX462" s="79">
        <v>73.005867004394531</v>
      </c>
      <c r="EY462" s="79">
        <v>71.577781677246094</v>
      </c>
      <c r="EZ462" s="79">
        <v>70.492515563964844</v>
      </c>
      <c r="FA462" s="79">
        <v>69.228309631347656</v>
      </c>
      <c r="FB462" s="79">
        <v>69.12786865234375</v>
      </c>
      <c r="FC462" s="79">
        <v>68.085136413574219</v>
      </c>
      <c r="FD462" s="79">
        <v>69.766525268554688</v>
      </c>
      <c r="FE462" s="79">
        <v>74.765350341796875</v>
      </c>
      <c r="FF462" s="79">
        <v>80.732383728027344</v>
      </c>
      <c r="FG462" s="79">
        <v>85.661972045898438</v>
      </c>
      <c r="FH462" s="79">
        <v>89.6181640625</v>
      </c>
      <c r="FI462" s="79">
        <v>92.19891357421875</v>
      </c>
      <c r="FJ462" s="79">
        <v>94.661308288574219</v>
      </c>
      <c r="FK462" s="79">
        <v>95.947219848632813</v>
      </c>
      <c r="FL462" s="79">
        <v>97.60614013671875</v>
      </c>
      <c r="FM462" s="79">
        <v>98.722381591796875</v>
      </c>
      <c r="FN462" s="79">
        <v>99.399116516113281</v>
      </c>
      <c r="FO462" s="79">
        <v>98.489395141601563</v>
      </c>
      <c r="FP462" s="79">
        <v>95.854194641113281</v>
      </c>
      <c r="FQ462" s="79">
        <v>90.99365234375</v>
      </c>
      <c r="FR462" s="79">
        <v>84.305641174316406</v>
      </c>
      <c r="FS462" s="79">
        <v>82.44677734375</v>
      </c>
      <c r="FT462" s="79">
        <v>80.007804870605469</v>
      </c>
      <c r="FU462" s="79">
        <v>5.2308309823274612E-2</v>
      </c>
      <c r="FV462" s="79">
        <v>0.11432866007089615</v>
      </c>
      <c r="FW462" s="79">
        <v>4.7333899885416031E-2</v>
      </c>
      <c r="FX462" s="79">
        <v>135</v>
      </c>
      <c r="FY462" s="79">
        <v>1</v>
      </c>
      <c r="FZ462" s="52"/>
      <c r="GA462" s="34"/>
    </row>
    <row r="463" spans="1:183" x14ac:dyDescent="0.25">
      <c r="A463" t="s">
        <v>186</v>
      </c>
      <c r="B463" t="s">
        <v>236</v>
      </c>
      <c r="C463" t="s">
        <v>194</v>
      </c>
      <c r="D463" t="s">
        <v>203</v>
      </c>
      <c r="E463" t="s">
        <v>207</v>
      </c>
      <c r="F463" t="s">
        <v>185</v>
      </c>
      <c r="G463" t="s">
        <v>1</v>
      </c>
      <c r="H463" s="79">
        <v>567</v>
      </c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  <c r="AH463" s="79"/>
      <c r="AI463" s="79"/>
      <c r="AJ463" s="79"/>
      <c r="AK463" s="79"/>
      <c r="AL463" s="79"/>
      <c r="AM463" s="79"/>
      <c r="AN463" s="79"/>
      <c r="AO463" s="79"/>
      <c r="AP463" s="79"/>
      <c r="AQ463" s="79"/>
      <c r="AR463" s="79"/>
      <c r="AS463" s="79"/>
      <c r="AT463" s="79"/>
      <c r="AU463" s="79"/>
      <c r="AV463" s="79"/>
      <c r="AW463" s="79"/>
      <c r="AX463" s="79"/>
      <c r="AY463" s="79"/>
      <c r="AZ463" s="79"/>
      <c r="BA463" s="79"/>
      <c r="BB463" s="79"/>
      <c r="BC463" s="79"/>
      <c r="BD463" s="79"/>
      <c r="BE463" s="79"/>
      <c r="BF463" s="79"/>
      <c r="BG463" s="79"/>
      <c r="BH463" s="79"/>
      <c r="BI463" s="79"/>
      <c r="BJ463" s="79"/>
      <c r="BK463" s="79"/>
      <c r="BL463" s="79"/>
      <c r="BM463" s="79"/>
      <c r="BN463" s="79"/>
      <c r="BO463" s="79"/>
      <c r="BP463" s="79"/>
      <c r="BQ463" s="79"/>
      <c r="BR463" s="79"/>
      <c r="BS463" s="79"/>
      <c r="BT463" s="79"/>
      <c r="BU463" s="79"/>
      <c r="BV463" s="79"/>
      <c r="BW463" s="79"/>
      <c r="BX463" s="79"/>
      <c r="BY463" s="79"/>
      <c r="BZ463" s="79"/>
      <c r="CA463" s="79"/>
      <c r="CB463" s="79"/>
      <c r="CC463" s="79"/>
      <c r="CD463" s="79"/>
      <c r="CE463" s="79"/>
      <c r="CF463" s="79"/>
      <c r="CG463" s="79"/>
      <c r="CH463" s="79"/>
      <c r="CI463" s="79"/>
      <c r="CJ463" s="79"/>
      <c r="CK463" s="79"/>
      <c r="CL463" s="79"/>
      <c r="CM463" s="79"/>
      <c r="CN463" s="79"/>
      <c r="CO463" s="79"/>
      <c r="CP463" s="79"/>
      <c r="CQ463" s="79"/>
      <c r="CR463" s="79"/>
      <c r="CS463" s="79"/>
      <c r="CT463" s="79"/>
      <c r="CU463" s="79"/>
      <c r="CV463" s="79"/>
      <c r="CW463" s="79"/>
      <c r="CX463" s="79"/>
      <c r="CY463" s="79"/>
      <c r="CZ463" s="79"/>
      <c r="DA463" s="79"/>
      <c r="DB463" s="79"/>
      <c r="DC463" s="79"/>
      <c r="DD463" s="79"/>
      <c r="DE463" s="79"/>
      <c r="DF463" s="79"/>
      <c r="DG463" s="79"/>
      <c r="DH463" s="79"/>
      <c r="DI463" s="79"/>
      <c r="DJ463" s="79"/>
      <c r="DK463" s="79"/>
      <c r="DL463" s="79"/>
      <c r="DM463" s="79"/>
      <c r="DN463" s="79"/>
      <c r="DO463" s="79"/>
      <c r="DP463" s="79"/>
      <c r="DQ463" s="79"/>
      <c r="DR463" s="79"/>
      <c r="DS463" s="79"/>
      <c r="DT463" s="79"/>
      <c r="DU463" s="79"/>
      <c r="DV463" s="79"/>
      <c r="DW463" s="79"/>
      <c r="DX463" s="79"/>
      <c r="DY463" s="79"/>
      <c r="DZ463" s="79"/>
      <c r="EA463" s="79"/>
      <c r="EB463" s="79"/>
      <c r="EC463" s="79"/>
      <c r="ED463" s="79"/>
      <c r="EE463" s="79"/>
      <c r="EF463" s="79"/>
      <c r="EG463" s="79"/>
      <c r="EH463" s="79"/>
      <c r="EI463" s="79"/>
      <c r="EJ463" s="79"/>
      <c r="EK463" s="79"/>
      <c r="EL463" s="79"/>
      <c r="EM463" s="79"/>
      <c r="EN463" s="79"/>
      <c r="EO463" s="79"/>
      <c r="EP463" s="79"/>
      <c r="EQ463" s="79"/>
      <c r="ER463" s="79"/>
      <c r="ES463" s="79"/>
      <c r="ET463" s="79"/>
      <c r="EU463" s="79"/>
      <c r="EV463" s="79"/>
      <c r="EW463" s="79"/>
      <c r="EX463" s="79"/>
      <c r="EY463" s="79"/>
      <c r="EZ463" s="79"/>
      <c r="FA463" s="79"/>
      <c r="FB463" s="79"/>
      <c r="FC463" s="79"/>
      <c r="FD463" s="79"/>
      <c r="FE463" s="79"/>
      <c r="FF463" s="79"/>
      <c r="FG463" s="79"/>
      <c r="FH463" s="79"/>
      <c r="FI463" s="79"/>
      <c r="FJ463" s="79"/>
      <c r="FK463" s="79"/>
      <c r="FL463" s="79"/>
      <c r="FM463" s="79"/>
      <c r="FN463" s="79"/>
      <c r="FO463" s="79"/>
      <c r="FP463" s="79"/>
      <c r="FQ463" s="79"/>
      <c r="FR463" s="79"/>
      <c r="FS463" s="79"/>
      <c r="FT463" s="79"/>
      <c r="FU463" s="79"/>
      <c r="FV463" s="79"/>
      <c r="FW463" s="79"/>
      <c r="FX463" s="79">
        <v>50</v>
      </c>
      <c r="FY463" s="79">
        <v>0</v>
      </c>
      <c r="FZ463" s="52"/>
      <c r="GA463" s="34"/>
    </row>
    <row r="464" spans="1:183" x14ac:dyDescent="0.25">
      <c r="A464" t="s">
        <v>186</v>
      </c>
      <c r="B464" t="s">
        <v>236</v>
      </c>
      <c r="C464" t="s">
        <v>194</v>
      </c>
      <c r="D464" t="s">
        <v>203</v>
      </c>
      <c r="E464" t="s">
        <v>208</v>
      </c>
      <c r="F464" t="s">
        <v>1</v>
      </c>
      <c r="G464" t="s">
        <v>198</v>
      </c>
      <c r="H464" s="79">
        <v>28839</v>
      </c>
      <c r="I464" s="79">
        <v>0.4266822338104248</v>
      </c>
      <c r="J464" s="79">
        <v>0.36906382441520691</v>
      </c>
      <c r="K464" s="79">
        <v>0.33231490850448608</v>
      </c>
      <c r="L464" s="79">
        <v>0.31707951426506042</v>
      </c>
      <c r="M464" s="79">
        <v>0.31750094890594482</v>
      </c>
      <c r="N464" s="79">
        <v>0.3428213894367218</v>
      </c>
      <c r="O464" s="79">
        <v>0.3724459707736969</v>
      </c>
      <c r="P464" s="79">
        <v>0.41537097096443176</v>
      </c>
      <c r="Q464" s="79">
        <v>0.43514344096183777</v>
      </c>
      <c r="R464" s="79">
        <v>0.4227256178855896</v>
      </c>
      <c r="S464" s="79">
        <v>0.43051773309707642</v>
      </c>
      <c r="T464" s="79">
        <v>0.44562920928001404</v>
      </c>
      <c r="U464" s="79">
        <v>0.46519818902015686</v>
      </c>
      <c r="V464" s="79">
        <v>0.49410808086395264</v>
      </c>
      <c r="W464" s="79">
        <v>0.51320850849151611</v>
      </c>
      <c r="X464" s="79">
        <v>0.56355893611907959</v>
      </c>
      <c r="Y464" s="79">
        <v>0.62207525968551636</v>
      </c>
      <c r="Z464" s="79">
        <v>0.68764376640319824</v>
      </c>
      <c r="AA464" s="79">
        <v>0.75812017917633057</v>
      </c>
      <c r="AB464" s="79">
        <v>0.80513185262680054</v>
      </c>
      <c r="AC464" s="79">
        <v>0.83633583784103394</v>
      </c>
      <c r="AD464" s="79">
        <v>0.81488901376724243</v>
      </c>
      <c r="AE464" s="79">
        <v>0.71942925453186035</v>
      </c>
      <c r="AF464" s="79">
        <v>0.60178709030151367</v>
      </c>
      <c r="AG464" s="79">
        <v>-6.8566612899303436E-2</v>
      </c>
      <c r="AH464" s="79">
        <v>-5.7699538767337799E-2</v>
      </c>
      <c r="AI464" s="79">
        <v>-5.6953266263008118E-2</v>
      </c>
      <c r="AJ464" s="79">
        <v>-4.7365490347146988E-2</v>
      </c>
      <c r="AK464" s="79">
        <v>-2.8133546933531761E-2</v>
      </c>
      <c r="AL464" s="79">
        <v>-2.4587586522102356E-2</v>
      </c>
      <c r="AM464" s="79">
        <v>-4.2495943605899811E-2</v>
      </c>
      <c r="AN464" s="79">
        <v>-2.6684137061238289E-2</v>
      </c>
      <c r="AO464" s="79">
        <v>-1.7657976597547531E-2</v>
      </c>
      <c r="AP464" s="79">
        <v>-2.4690547958016396E-2</v>
      </c>
      <c r="AQ464" s="79">
        <v>-1.2308428063988686E-2</v>
      </c>
      <c r="AR464" s="79">
        <v>-1.9609719514846802E-2</v>
      </c>
      <c r="AS464" s="79">
        <v>-3.6625932902097702E-2</v>
      </c>
      <c r="AT464" s="79">
        <v>-2.555132657289505E-2</v>
      </c>
      <c r="AU464" s="79">
        <v>-3.3788938075304031E-2</v>
      </c>
      <c r="AV464" s="79">
        <v>-6.2072265427559614E-4</v>
      </c>
      <c r="AW464" s="79">
        <v>-1.9136393442749977E-2</v>
      </c>
      <c r="AX464" s="79">
        <v>-1.4765077270567417E-2</v>
      </c>
      <c r="AY464" s="79">
        <v>-1.1932848021388054E-2</v>
      </c>
      <c r="AZ464" s="79">
        <v>1.3657261617481709E-2</v>
      </c>
      <c r="BA464" s="79">
        <v>4.9751270562410355E-3</v>
      </c>
      <c r="BB464" s="79">
        <v>-6.7294411361217499E-2</v>
      </c>
      <c r="BC464" s="79">
        <v>-5.8722071349620819E-2</v>
      </c>
      <c r="BD464" s="79">
        <v>-5.1627632230520248E-2</v>
      </c>
      <c r="BE464" s="79">
        <v>-4.9877263605594635E-2</v>
      </c>
      <c r="BF464" s="79">
        <v>-4.0454480797052383E-2</v>
      </c>
      <c r="BG464" s="79">
        <v>-4.0662080049514771E-2</v>
      </c>
      <c r="BH464" s="79">
        <v>-3.3077221363782883E-2</v>
      </c>
      <c r="BI464" s="79">
        <v>-1.5900619328022003E-2</v>
      </c>
      <c r="BJ464" s="79">
        <v>-1.1406094767153263E-2</v>
      </c>
      <c r="BK464" s="79">
        <v>-2.8435735031962395E-2</v>
      </c>
      <c r="BL464" s="79">
        <v>-1.3704023323953152E-2</v>
      </c>
      <c r="BM464" s="79">
        <v>-2.9531351756304502E-3</v>
      </c>
      <c r="BN464" s="79">
        <v>-7.7071334235370159E-3</v>
      </c>
      <c r="BO464" s="79">
        <v>5.2041169255971909E-3</v>
      </c>
      <c r="BP464" s="79">
        <v>-2.1350225433707237E-3</v>
      </c>
      <c r="BQ464" s="79">
        <v>-1.6762623563408852E-2</v>
      </c>
      <c r="BR464" s="79">
        <v>-5.9898365288972855E-3</v>
      </c>
      <c r="BS464" s="79">
        <v>-1.2072255834937096E-2</v>
      </c>
      <c r="BT464" s="79">
        <v>2.1827830001711845E-2</v>
      </c>
      <c r="BU464" s="79">
        <v>5.3613884374499321E-3</v>
      </c>
      <c r="BV464" s="79">
        <v>1.1596343480050564E-2</v>
      </c>
      <c r="BW464" s="79">
        <v>1.5445532277226448E-2</v>
      </c>
      <c r="BX464" s="79">
        <v>4.3101977556943893E-2</v>
      </c>
      <c r="BY464" s="79">
        <v>2.9099643230438232E-2</v>
      </c>
      <c r="BZ464" s="79">
        <v>-4.1987113654613495E-2</v>
      </c>
      <c r="CA464" s="79">
        <v>-3.6925580352544785E-2</v>
      </c>
      <c r="CB464" s="79">
        <v>-3.1664256006479263E-2</v>
      </c>
      <c r="CC464" s="79">
        <v>-3.693307563662529E-2</v>
      </c>
      <c r="CD464" s="79">
        <v>-2.8510604053735733E-2</v>
      </c>
      <c r="CE464" s="79">
        <v>-2.9378851875662804E-2</v>
      </c>
      <c r="CF464" s="79">
        <v>-2.3181205615401268E-2</v>
      </c>
      <c r="CG464" s="79">
        <v>-7.4281315319240093E-3</v>
      </c>
      <c r="CH464" s="79">
        <v>-2.2766345646232367E-3</v>
      </c>
      <c r="CI464" s="79">
        <v>-1.8697677180171013E-2</v>
      </c>
      <c r="CJ464" s="79">
        <v>-4.7140354290604591E-3</v>
      </c>
      <c r="CK464" s="79">
        <v>7.2313933633267879E-3</v>
      </c>
      <c r="CL464" s="79">
        <v>4.0555256418883801E-3</v>
      </c>
      <c r="CM464" s="79">
        <v>1.7333252355456352E-2</v>
      </c>
      <c r="CN464" s="79">
        <v>9.9678989499807358E-3</v>
      </c>
      <c r="CO464" s="79">
        <v>-3.0053579248487949E-3</v>
      </c>
      <c r="CP464" s="79">
        <v>7.5583918951451778E-3</v>
      </c>
      <c r="CQ464" s="79">
        <v>2.9686503112316132E-3</v>
      </c>
      <c r="CR464" s="79">
        <v>3.7375625222921371E-2</v>
      </c>
      <c r="CS464" s="79">
        <v>2.232847735285759E-2</v>
      </c>
      <c r="CT464" s="79">
        <v>2.985418401658535E-2</v>
      </c>
      <c r="CU464" s="79">
        <v>3.4407716244459152E-2</v>
      </c>
      <c r="CV464" s="79">
        <v>6.3495293259620667E-2</v>
      </c>
      <c r="CW464" s="79">
        <v>4.5808207243680954E-2</v>
      </c>
      <c r="CX464" s="79">
        <v>-2.4459356442093849E-2</v>
      </c>
      <c r="CY464" s="79">
        <v>-2.1829398348927498E-2</v>
      </c>
      <c r="CZ464" s="79">
        <v>-1.7837682738900185E-2</v>
      </c>
      <c r="DA464" s="79">
        <v>-2.3988891392946243E-2</v>
      </c>
      <c r="DB464" s="79">
        <v>-1.6566727310419083E-2</v>
      </c>
      <c r="DC464" s="79">
        <v>-1.8095627427101135E-2</v>
      </c>
      <c r="DD464" s="79">
        <v>-1.3285193592309952E-2</v>
      </c>
      <c r="DE464" s="79">
        <v>1.0443568462505937E-3</v>
      </c>
      <c r="DF464" s="79">
        <v>6.8528261035680771E-3</v>
      </c>
      <c r="DG464" s="79">
        <v>-8.9596183970570564E-3</v>
      </c>
      <c r="DH464" s="79">
        <v>4.2759515345096588E-3</v>
      </c>
      <c r="DI464" s="79">
        <v>1.741592213511467E-2</v>
      </c>
      <c r="DJ464" s="79">
        <v>1.5818186104297638E-2</v>
      </c>
      <c r="DK464" s="79">
        <v>2.9462387785315514E-2</v>
      </c>
      <c r="DL464" s="79">
        <v>2.2070819512009621E-2</v>
      </c>
      <c r="DM464" s="79">
        <v>1.0751908645033836E-2</v>
      </c>
      <c r="DN464" s="79">
        <v>2.1106621250510216E-2</v>
      </c>
      <c r="DO464" s="79">
        <v>1.8009558320045471E-2</v>
      </c>
      <c r="DP464" s="79">
        <v>5.2923426032066345E-2</v>
      </c>
      <c r="DQ464" s="79">
        <v>3.9295565336942673E-2</v>
      </c>
      <c r="DR464" s="79">
        <v>4.8112019896507263E-2</v>
      </c>
      <c r="DS464" s="79">
        <v>5.3369898349046707E-2</v>
      </c>
      <c r="DT464" s="79">
        <v>8.3888620138168335E-2</v>
      </c>
      <c r="DU464" s="79">
        <v>6.2516771256923676E-2</v>
      </c>
      <c r="DV464" s="79">
        <v>-6.9315996952354908E-3</v>
      </c>
      <c r="DW464" s="79">
        <v>-6.7332172766327858E-3</v>
      </c>
      <c r="DX464" s="79">
        <v>-4.0111108683049679E-3</v>
      </c>
      <c r="DY464" s="79">
        <v>-5.2995453588664532E-3</v>
      </c>
      <c r="DZ464" s="79">
        <v>6.7833060165867209E-4</v>
      </c>
      <c r="EA464" s="79">
        <v>-1.8044388853013515E-3</v>
      </c>
      <c r="EB464" s="79">
        <v>1.0030769044533372E-3</v>
      </c>
      <c r="EC464" s="79">
        <v>1.3277284801006317E-2</v>
      </c>
      <c r="ED464" s="79">
        <v>2.0034316927194595E-2</v>
      </c>
      <c r="EE464" s="79">
        <v>5.1005901768803596E-3</v>
      </c>
      <c r="EF464" s="79">
        <v>1.7256064340472221E-2</v>
      </c>
      <c r="EG464" s="79">
        <v>3.2120764255523682E-2</v>
      </c>
      <c r="EH464" s="79">
        <v>3.2801598310470581E-2</v>
      </c>
      <c r="EI464" s="79">
        <v>4.6974930912256241E-2</v>
      </c>
      <c r="EJ464" s="79">
        <v>3.9545513689517975E-2</v>
      </c>
      <c r="EK464" s="79">
        <v>3.0615217983722687E-2</v>
      </c>
      <c r="EL464" s="79">
        <v>4.066811129450798E-2</v>
      </c>
      <c r="EM464" s="79">
        <v>3.9726242423057556E-2</v>
      </c>
      <c r="EN464" s="79">
        <v>7.5371973216533661E-2</v>
      </c>
      <c r="EO464" s="79">
        <v>6.3793346285820007E-2</v>
      </c>
      <c r="EP464" s="79">
        <v>7.4473440647125244E-2</v>
      </c>
      <c r="EQ464" s="79">
        <v>8.0748282372951508E-2</v>
      </c>
      <c r="ER464" s="79">
        <v>0.11333333700895309</v>
      </c>
      <c r="ES464" s="79">
        <v>8.6641289293766022E-2</v>
      </c>
      <c r="ET464" s="79">
        <v>1.8375696614384651E-2</v>
      </c>
      <c r="EU464" s="79">
        <v>1.5063272789120674E-2</v>
      </c>
      <c r="EV464" s="79">
        <v>1.5952263027429581E-2</v>
      </c>
      <c r="EW464" s="79">
        <v>69.779167175292969</v>
      </c>
      <c r="EX464" s="79">
        <v>65.752761840820313</v>
      </c>
      <c r="EY464" s="79">
        <v>64.539909362792969</v>
      </c>
      <c r="EZ464" s="79">
        <v>63.467052459716797</v>
      </c>
      <c r="FA464" s="79">
        <v>63.276424407958984</v>
      </c>
      <c r="FB464" s="79">
        <v>62.698543548583984</v>
      </c>
      <c r="FC464" s="79">
        <v>61.766990661621094</v>
      </c>
      <c r="FD464" s="79">
        <v>62.248500823974609</v>
      </c>
      <c r="FE464" s="79">
        <v>66.497077941894531</v>
      </c>
      <c r="FF464" s="79">
        <v>70.693283081054688</v>
      </c>
      <c r="FG464" s="79">
        <v>75.467964172363281</v>
      </c>
      <c r="FH464" s="79">
        <v>79.766242980957031</v>
      </c>
      <c r="FI464" s="79">
        <v>83.834609985351563</v>
      </c>
      <c r="FJ464" s="79">
        <v>88.231605529785156</v>
      </c>
      <c r="FK464" s="79">
        <v>90.802818298339844</v>
      </c>
      <c r="FL464" s="79">
        <v>92.310554504394531</v>
      </c>
      <c r="FM464" s="79">
        <v>92.866737365722656</v>
      </c>
      <c r="FN464" s="79">
        <v>91.925247192382813</v>
      </c>
      <c r="FO464" s="79">
        <v>90.638641357421875</v>
      </c>
      <c r="FP464" s="79">
        <v>88.027671813964844</v>
      </c>
      <c r="FQ464" s="79">
        <v>83.135665893554688</v>
      </c>
      <c r="FR464" s="79">
        <v>77.838844299316406</v>
      </c>
      <c r="FS464" s="79">
        <v>74.318305969238281</v>
      </c>
      <c r="FT464" s="79">
        <v>71.876724243164063</v>
      </c>
      <c r="FU464" s="79">
        <v>1.107122004032135E-2</v>
      </c>
      <c r="FV464" s="79">
        <v>2.0876230672001839E-2</v>
      </c>
      <c r="FW464" s="79">
        <v>1.0160878300666809E-2</v>
      </c>
      <c r="FX464" s="79">
        <v>3521</v>
      </c>
      <c r="FY464" s="79">
        <v>1</v>
      </c>
      <c r="FZ464" s="52"/>
      <c r="GA464" s="34"/>
    </row>
    <row r="465" spans="1:183" x14ac:dyDescent="0.25">
      <c r="A465" t="s">
        <v>186</v>
      </c>
      <c r="B465" t="s">
        <v>236</v>
      </c>
      <c r="C465" t="s">
        <v>194</v>
      </c>
      <c r="D465" t="s">
        <v>203</v>
      </c>
      <c r="E465" t="s">
        <v>208</v>
      </c>
      <c r="F465" t="s">
        <v>1</v>
      </c>
      <c r="G465" t="s">
        <v>200</v>
      </c>
      <c r="H465" s="79">
        <v>4281</v>
      </c>
      <c r="I465" s="79">
        <v>0.59378701448440552</v>
      </c>
      <c r="J465" s="79">
        <v>0.48561158776283264</v>
      </c>
      <c r="K465" s="79">
        <v>0.45009922981262207</v>
      </c>
      <c r="L465" s="79">
        <v>0.40580457448959351</v>
      </c>
      <c r="M465" s="79">
        <v>0.40591278672218323</v>
      </c>
      <c r="N465" s="79">
        <v>0.399789959192276</v>
      </c>
      <c r="O465" s="79">
        <v>0.43137469887733459</v>
      </c>
      <c r="P465" s="79">
        <v>0.47750896215438843</v>
      </c>
      <c r="Q465" s="79">
        <v>0.52579855918884277</v>
      </c>
      <c r="R465" s="79">
        <v>0.58055806159973145</v>
      </c>
      <c r="S465" s="79">
        <v>0.59685438871383667</v>
      </c>
      <c r="T465" s="79">
        <v>0.63563418388366699</v>
      </c>
      <c r="U465" s="79">
        <v>0.67622160911560059</v>
      </c>
      <c r="V465" s="79">
        <v>0.77410942316055298</v>
      </c>
      <c r="W465" s="79">
        <v>0.83961457014083862</v>
      </c>
      <c r="X465" s="79">
        <v>0.94795292615890503</v>
      </c>
      <c r="Y465" s="79">
        <v>1.0075678825378418</v>
      </c>
      <c r="Z465" s="79">
        <v>1.1114788055419922</v>
      </c>
      <c r="AA465" s="79">
        <v>1.138709545135498</v>
      </c>
      <c r="AB465" s="79">
        <v>1.0699732303619385</v>
      </c>
      <c r="AC465" s="79">
        <v>1.0639487504959106</v>
      </c>
      <c r="AD465" s="79">
        <v>1.0877704620361328</v>
      </c>
      <c r="AE465" s="79">
        <v>1.0180968046188354</v>
      </c>
      <c r="AF465" s="79">
        <v>0.82639485597610474</v>
      </c>
      <c r="AG465" s="79">
        <v>-0.15371686220169067</v>
      </c>
      <c r="AH465" s="79">
        <v>-0.1554858386516571</v>
      </c>
      <c r="AI465" s="79">
        <v>-0.14095692336559296</v>
      </c>
      <c r="AJ465" s="79">
        <v>-0.13662274181842804</v>
      </c>
      <c r="AK465" s="79">
        <v>-0.10075728595256805</v>
      </c>
      <c r="AL465" s="79">
        <v>-9.8080337047576904E-2</v>
      </c>
      <c r="AM465" s="79">
        <v>-0.11640746891498566</v>
      </c>
      <c r="AN465" s="79">
        <v>-0.10635603219270706</v>
      </c>
      <c r="AO465" s="79">
        <v>-7.0014752447605133E-2</v>
      </c>
      <c r="AP465" s="79">
        <v>-4.7576706856489182E-2</v>
      </c>
      <c r="AQ465" s="79">
        <v>-6.6928736865520477E-2</v>
      </c>
      <c r="AR465" s="79">
        <v>-0.11629096418619156</v>
      </c>
      <c r="AS465" s="79">
        <v>-0.14096961915493011</v>
      </c>
      <c r="AT465" s="79">
        <v>-9.1423600912094116E-2</v>
      </c>
      <c r="AU465" s="79">
        <v>-5.0596807152032852E-2</v>
      </c>
      <c r="AV465" s="79">
        <v>3.0160941183567047E-2</v>
      </c>
      <c r="AW465" s="79">
        <v>-4.1948694735765457E-2</v>
      </c>
      <c r="AX465" s="79">
        <v>-5.7883787900209427E-2</v>
      </c>
      <c r="AY465" s="79">
        <v>-7.1253463625907898E-2</v>
      </c>
      <c r="AZ465" s="79">
        <v>-0.11293204873800278</v>
      </c>
      <c r="BA465" s="79">
        <v>-0.13478608429431915</v>
      </c>
      <c r="BB465" s="79">
        <v>-7.608833909034729E-2</v>
      </c>
      <c r="BC465" s="79">
        <v>-5.1424235105514526E-2</v>
      </c>
      <c r="BD465" s="79">
        <v>-8.0022752285003662E-2</v>
      </c>
      <c r="BE465" s="79">
        <v>-0.10966593027114868</v>
      </c>
      <c r="BF465" s="79">
        <v>-0.11793903261423111</v>
      </c>
      <c r="BG465" s="79">
        <v>-0.1047331690788269</v>
      </c>
      <c r="BH465" s="79">
        <v>-0.10324211418628693</v>
      </c>
      <c r="BI465" s="79">
        <v>-6.9219700992107391E-2</v>
      </c>
      <c r="BJ465" s="79">
        <v>-6.9056525826454163E-2</v>
      </c>
      <c r="BK465" s="79">
        <v>-8.6760647594928741E-2</v>
      </c>
      <c r="BL465" s="79">
        <v>-7.4071869254112244E-2</v>
      </c>
      <c r="BM465" s="79">
        <v>-3.7796437740325928E-2</v>
      </c>
      <c r="BN465" s="79">
        <v>-5.6547163985669613E-3</v>
      </c>
      <c r="BO465" s="79">
        <v>-2.6095146313309669E-2</v>
      </c>
      <c r="BP465" s="79">
        <v>-6.7396856844425201E-2</v>
      </c>
      <c r="BQ465" s="79">
        <v>-9.274127334356308E-2</v>
      </c>
      <c r="BR465" s="79">
        <v>-3.5143319517374039E-2</v>
      </c>
      <c r="BS465" s="79">
        <v>2.0214479882270098E-3</v>
      </c>
      <c r="BT465" s="79">
        <v>8.4874920547008514E-2</v>
      </c>
      <c r="BU465" s="79">
        <v>1.972009614109993E-2</v>
      </c>
      <c r="BV465" s="79">
        <v>5.4943906143307686E-3</v>
      </c>
      <c r="BW465" s="79">
        <v>-1.0975772514939308E-2</v>
      </c>
      <c r="BX465" s="79">
        <v>-5.3517818450927734E-2</v>
      </c>
      <c r="BY465" s="79">
        <v>-7.8920014202594757E-2</v>
      </c>
      <c r="BZ465" s="79">
        <v>-2.3094832897186279E-2</v>
      </c>
      <c r="CA465" s="79">
        <v>6.9942302070558071E-3</v>
      </c>
      <c r="CB465" s="79">
        <v>-2.9246041551232338E-2</v>
      </c>
      <c r="CC465" s="79">
        <v>-7.9156391322612762E-2</v>
      </c>
      <c r="CD465" s="79">
        <v>-9.1934226453304291E-2</v>
      </c>
      <c r="CE465" s="79">
        <v>-7.964470237493515E-2</v>
      </c>
      <c r="CF465" s="79">
        <v>-8.0122783780097961E-2</v>
      </c>
      <c r="CG465" s="79">
        <v>-4.7376859933137894E-2</v>
      </c>
      <c r="CH465" s="79">
        <v>-4.8954721540212631E-2</v>
      </c>
      <c r="CI465" s="79">
        <v>-6.6227354109287262E-2</v>
      </c>
      <c r="CJ465" s="79">
        <v>-5.1711946725845337E-2</v>
      </c>
      <c r="CK465" s="79">
        <v>-1.5482135117053986E-2</v>
      </c>
      <c r="CL465" s="79">
        <v>2.3380326107144356E-2</v>
      </c>
      <c r="CM465" s="79">
        <v>2.1860802080482244E-3</v>
      </c>
      <c r="CN465" s="79">
        <v>-3.3532947301864624E-2</v>
      </c>
      <c r="CO465" s="79">
        <v>-5.9338483959436417E-2</v>
      </c>
      <c r="CP465" s="79">
        <v>3.8362322375178337E-3</v>
      </c>
      <c r="CQ465" s="79">
        <v>3.8464687764644623E-2</v>
      </c>
      <c r="CR465" s="79">
        <v>0.12276964634656906</v>
      </c>
      <c r="CS465" s="79">
        <v>6.2431719154119492E-2</v>
      </c>
      <c r="CT465" s="79">
        <v>4.9389921128749847E-2</v>
      </c>
      <c r="CU465" s="79">
        <v>3.077237494289875E-2</v>
      </c>
      <c r="CV465" s="79">
        <v>-1.2367701157927513E-2</v>
      </c>
      <c r="CW465" s="79">
        <v>-4.0227342396974564E-2</v>
      </c>
      <c r="CX465" s="79">
        <v>1.360830944031477E-2</v>
      </c>
      <c r="CY465" s="79">
        <v>4.7454681247472763E-2</v>
      </c>
      <c r="CZ465" s="79">
        <v>5.9217577800154686E-3</v>
      </c>
      <c r="DA465" s="79">
        <v>-4.864685982465744E-2</v>
      </c>
      <c r="DB465" s="79">
        <v>-6.5929420292377472E-2</v>
      </c>
      <c r="DC465" s="79">
        <v>-5.4556243121623993E-2</v>
      </c>
      <c r="DD465" s="79">
        <v>-5.7003464549779892E-2</v>
      </c>
      <c r="DE465" s="79">
        <v>-2.5534020736813545E-2</v>
      </c>
      <c r="DF465" s="79">
        <v>-2.8852915391325951E-2</v>
      </c>
      <c r="DG465" s="79">
        <v>-4.5694053173065186E-2</v>
      </c>
      <c r="DH465" s="79">
        <v>-2.9352033510804176E-2</v>
      </c>
      <c r="DI465" s="79">
        <v>6.8321665748953819E-3</v>
      </c>
      <c r="DJ465" s="79">
        <v>5.2415370941162109E-2</v>
      </c>
      <c r="DK465" s="79">
        <v>3.0467305332422256E-2</v>
      </c>
      <c r="DL465" s="79">
        <v>3.3096459810622036E-4</v>
      </c>
      <c r="DM465" s="79">
        <v>-2.5935692712664604E-2</v>
      </c>
      <c r="DN465" s="79">
        <v>4.2815782129764557E-2</v>
      </c>
      <c r="DO465" s="79">
        <v>7.4907936155796051E-2</v>
      </c>
      <c r="DP465" s="79">
        <v>0.16066437959671021</v>
      </c>
      <c r="DQ465" s="79">
        <v>0.10514333099126816</v>
      </c>
      <c r="DR465" s="79">
        <v>9.3285456299781799E-2</v>
      </c>
      <c r="DS465" s="79">
        <v>7.2520516812801361E-2</v>
      </c>
      <c r="DT465" s="79">
        <v>2.8782416135072708E-2</v>
      </c>
      <c r="DU465" s="79">
        <v>-1.5346748987212777E-3</v>
      </c>
      <c r="DV465" s="79">
        <v>5.031144991517067E-2</v>
      </c>
      <c r="DW465" s="79">
        <v>8.7915137410163879E-2</v>
      </c>
      <c r="DX465" s="79">
        <v>4.1089557111263275E-2</v>
      </c>
      <c r="DY465" s="79">
        <v>-4.5959395356476307E-3</v>
      </c>
      <c r="DZ465" s="79">
        <v>-2.8382621705532074E-2</v>
      </c>
      <c r="EA465" s="79">
        <v>-1.8332486972212791E-2</v>
      </c>
      <c r="EB465" s="79">
        <v>-2.3622831329703331E-2</v>
      </c>
      <c r="EC465" s="79">
        <v>6.003569345921278E-3</v>
      </c>
      <c r="ED465" s="79">
        <v>1.7089807079173625E-4</v>
      </c>
      <c r="EE465" s="79">
        <v>-1.6047233715653419E-2</v>
      </c>
      <c r="EF465" s="79">
        <v>2.9321343172341585E-3</v>
      </c>
      <c r="EG465" s="79">
        <v>3.9050474762916565E-2</v>
      </c>
      <c r="EH465" s="79">
        <v>9.4337351620197296E-2</v>
      </c>
      <c r="EI465" s="79">
        <v>7.1300908923149109E-2</v>
      </c>
      <c r="EJ465" s="79">
        <v>4.9225073307752609E-2</v>
      </c>
      <c r="EK465" s="79">
        <v>2.2292634472250938E-2</v>
      </c>
      <c r="EL465" s="79">
        <v>9.9096059799194336E-2</v>
      </c>
      <c r="EM465" s="79">
        <v>0.12752619385719299</v>
      </c>
      <c r="EN465" s="79">
        <v>0.21537837386131287</v>
      </c>
      <c r="EO465" s="79">
        <v>0.16681212186813354</v>
      </c>
      <c r="EP465" s="79">
        <v>0.15666364133358002</v>
      </c>
      <c r="EQ465" s="79">
        <v>0.13279822468757629</v>
      </c>
      <c r="ER465" s="79">
        <v>8.8196650147438049E-2</v>
      </c>
      <c r="ES465" s="79">
        <v>5.4331392049789429E-2</v>
      </c>
      <c r="ET465" s="79">
        <v>0.10330495238304138</v>
      </c>
      <c r="EU465" s="79">
        <v>0.14633359014987946</v>
      </c>
      <c r="EV465" s="79">
        <v>9.1866269707679749E-2</v>
      </c>
      <c r="EW465" s="79">
        <v>75.479324340820313</v>
      </c>
      <c r="EX465" s="79">
        <v>71.034622192382813</v>
      </c>
      <c r="EY465" s="79">
        <v>69.121368408203125</v>
      </c>
      <c r="EZ465" s="79">
        <v>67.830848693847656</v>
      </c>
      <c r="FA465" s="79">
        <v>67.099540710449219</v>
      </c>
      <c r="FB465" s="79">
        <v>67.071273803710938</v>
      </c>
      <c r="FC465" s="79">
        <v>65.654701232910156</v>
      </c>
      <c r="FD465" s="79">
        <v>65.697311401367188</v>
      </c>
      <c r="FE465" s="79">
        <v>69.932662963867188</v>
      </c>
      <c r="FF465" s="79">
        <v>74.811836242675781</v>
      </c>
      <c r="FG465" s="79">
        <v>79.726600646972656</v>
      </c>
      <c r="FH465" s="79">
        <v>83.763687133789063</v>
      </c>
      <c r="FI465" s="79">
        <v>87.126785278320313</v>
      </c>
      <c r="FJ465" s="79">
        <v>90.727928161621094</v>
      </c>
      <c r="FK465" s="79">
        <v>93.408859252929688</v>
      </c>
      <c r="FL465" s="79">
        <v>95.390708923339844</v>
      </c>
      <c r="FM465" s="79">
        <v>96.028228759765625</v>
      </c>
      <c r="FN465" s="79">
        <v>95.921005249023438</v>
      </c>
      <c r="FO465" s="79">
        <v>94.969810485839844</v>
      </c>
      <c r="FP465" s="79">
        <v>93.4453125</v>
      </c>
      <c r="FQ465" s="79">
        <v>89.010665893554688</v>
      </c>
      <c r="FR465" s="79">
        <v>83.497581481933594</v>
      </c>
      <c r="FS465" s="79">
        <v>79.913070678710938</v>
      </c>
      <c r="FT465" s="79">
        <v>77.569770812988281</v>
      </c>
      <c r="FU465" s="79">
        <v>2.7656670659780502E-2</v>
      </c>
      <c r="FV465" s="79">
        <v>4.7715805470943451E-2</v>
      </c>
      <c r="FW465" s="79">
        <v>2.6145361363887787E-2</v>
      </c>
      <c r="FX465" s="79">
        <v>903</v>
      </c>
      <c r="FY465" s="79">
        <v>1</v>
      </c>
      <c r="FZ465" s="52"/>
      <c r="GA465" s="34"/>
    </row>
    <row r="466" spans="1:183" x14ac:dyDescent="0.25">
      <c r="A466" t="s">
        <v>186</v>
      </c>
      <c r="B466" t="s">
        <v>236</v>
      </c>
      <c r="C466" t="s">
        <v>194</v>
      </c>
      <c r="D466" t="s">
        <v>203</v>
      </c>
      <c r="E466" t="s">
        <v>208</v>
      </c>
      <c r="F466" t="s">
        <v>1</v>
      </c>
      <c r="G466" t="s">
        <v>1</v>
      </c>
      <c r="H466" s="79">
        <v>33120</v>
      </c>
      <c r="I466" s="79">
        <v>0.44828176498413086</v>
      </c>
      <c r="J466" s="79">
        <v>0.38412848114967346</v>
      </c>
      <c r="K466" s="79">
        <v>0.34753939509391785</v>
      </c>
      <c r="L466" s="79">
        <v>0.32854783535003662</v>
      </c>
      <c r="M466" s="79">
        <v>0.32892885804176331</v>
      </c>
      <c r="N466" s="79">
        <v>0.35018497705459595</v>
      </c>
      <c r="O466" s="79">
        <v>0.38006293773651123</v>
      </c>
      <c r="P466" s="79">
        <v>0.42340275645256042</v>
      </c>
      <c r="Q466" s="79">
        <v>0.44686126708984375</v>
      </c>
      <c r="R466" s="79">
        <v>0.44312664866447449</v>
      </c>
      <c r="S466" s="79">
        <v>0.45201796293258667</v>
      </c>
      <c r="T466" s="79">
        <v>0.47018870711326599</v>
      </c>
      <c r="U466" s="79">
        <v>0.49247446656227112</v>
      </c>
      <c r="V466" s="79">
        <v>0.53030025959014893</v>
      </c>
      <c r="W466" s="79">
        <v>0.55539882183074951</v>
      </c>
      <c r="X466" s="79">
        <v>0.61324459314346313</v>
      </c>
      <c r="Y466" s="79">
        <v>0.67190301418304443</v>
      </c>
      <c r="Z466" s="79">
        <v>0.74242746829986572</v>
      </c>
      <c r="AA466" s="79">
        <v>0.80731403827667236</v>
      </c>
      <c r="AB466" s="79">
        <v>0.83936458826065063</v>
      </c>
      <c r="AC466" s="79">
        <v>0.86575639247894287</v>
      </c>
      <c r="AD466" s="79">
        <v>0.85016095638275146</v>
      </c>
      <c r="AE466" s="79">
        <v>0.7580341100692749</v>
      </c>
      <c r="AF466" s="79">
        <v>0.63081938028335571</v>
      </c>
      <c r="AG466" s="79">
        <v>-7.1572758257389069E-2</v>
      </c>
      <c r="AH466" s="79">
        <v>-6.3419125974178314E-2</v>
      </c>
      <c r="AI466" s="79">
        <v>-6.1160404235124588E-2</v>
      </c>
      <c r="AJ466" s="79">
        <v>-5.2830010652542114E-2</v>
      </c>
      <c r="AK466" s="79">
        <v>-3.1896080821752548E-2</v>
      </c>
      <c r="AL466" s="79">
        <v>-2.8748625889420509E-2</v>
      </c>
      <c r="AM466" s="79">
        <v>-4.6554781496524811E-2</v>
      </c>
      <c r="AN466" s="79">
        <v>-3.1181417405605316E-2</v>
      </c>
      <c r="AO466" s="79">
        <v>-1.8494198098778725E-2</v>
      </c>
      <c r="AP466" s="79">
        <v>-2.0104490220546722E-2</v>
      </c>
      <c r="AQ466" s="79">
        <v>-1.1937255039811134E-2</v>
      </c>
      <c r="AR466" s="79">
        <v>-2.3542558774352074E-2</v>
      </c>
      <c r="AS466" s="79">
        <v>-4.1405152529478073E-2</v>
      </c>
      <c r="AT466" s="79">
        <v>-2.4272080510854721E-2</v>
      </c>
      <c r="AU466" s="79">
        <v>-2.6456937193870544E-2</v>
      </c>
      <c r="AV466" s="79">
        <v>1.3229487463831902E-2</v>
      </c>
      <c r="AW466" s="79">
        <v>-1.1031630448997021E-2</v>
      </c>
      <c r="AX466" s="79">
        <v>-8.8727492839097977E-3</v>
      </c>
      <c r="AY466" s="79">
        <v>-8.5132354870438576E-3</v>
      </c>
      <c r="AZ466" s="79">
        <v>8.3883786574006081E-3</v>
      </c>
      <c r="BA466" s="79">
        <v>-2.9097544029355049E-3</v>
      </c>
      <c r="BB466" s="79">
        <v>-5.859755352139473E-2</v>
      </c>
      <c r="BC466" s="79">
        <v>-4.7447077929973602E-2</v>
      </c>
      <c r="BD466" s="79">
        <v>-4.6216301620006561E-2</v>
      </c>
      <c r="BE466" s="79">
        <v>-5.4331790655851364E-2</v>
      </c>
      <c r="BF466" s="79">
        <v>-4.7638311982154846E-2</v>
      </c>
      <c r="BG466" s="79">
        <v>-4.6222221106290817E-2</v>
      </c>
      <c r="BH466" s="79">
        <v>-3.9661671966314316E-2</v>
      </c>
      <c r="BI466" s="79">
        <v>-2.0490949973464012E-2</v>
      </c>
      <c r="BJ466" s="79">
        <v>-1.6673387959599495E-2</v>
      </c>
      <c r="BK466" s="79">
        <v>-3.3726237714290619E-2</v>
      </c>
      <c r="BL466" s="79">
        <v>-1.9133329391479492E-2</v>
      </c>
      <c r="BM466" s="79">
        <v>-5.0298566929996014E-3</v>
      </c>
      <c r="BN466" s="79">
        <v>-4.3547949753701687E-3</v>
      </c>
      <c r="BO466" s="79">
        <v>4.1992655023932457E-3</v>
      </c>
      <c r="BP466" s="79">
        <v>-7.0663038641214371E-3</v>
      </c>
      <c r="BQ466" s="79">
        <v>-2.3020191118121147E-2</v>
      </c>
      <c r="BR466" s="79">
        <v>-5.7506267912685871E-3</v>
      </c>
      <c r="BS466" s="79">
        <v>-6.3613629899919033E-3</v>
      </c>
      <c r="BT466" s="79">
        <v>3.4016445279121399E-2</v>
      </c>
      <c r="BU466" s="79">
        <v>1.1740325950086117E-2</v>
      </c>
      <c r="BV466" s="79">
        <v>1.5499308705329895E-2</v>
      </c>
      <c r="BW466" s="79">
        <v>1.6567191109061241E-2</v>
      </c>
      <c r="BX466" s="79">
        <v>3.5152625292539597E-2</v>
      </c>
      <c r="BY466" s="79">
        <v>1.9303005188703537E-2</v>
      </c>
      <c r="BZ466" s="79">
        <v>-3.5521343350410461E-2</v>
      </c>
      <c r="CA466" s="79">
        <v>-2.7020979672670364E-2</v>
      </c>
      <c r="CB466" s="79">
        <v>-2.7635561302304268E-2</v>
      </c>
      <c r="CC466" s="79">
        <v>-4.2390748858451843E-2</v>
      </c>
      <c r="CD466" s="79">
        <v>-3.6708567291498184E-2</v>
      </c>
      <c r="CE466" s="79">
        <v>-3.58760766685009E-2</v>
      </c>
      <c r="CF466" s="79">
        <v>-3.0541319400072098E-2</v>
      </c>
      <c r="CG466" s="79">
        <v>-1.2591793201863766E-2</v>
      </c>
      <c r="CH466" s="79">
        <v>-8.3101158961653709E-3</v>
      </c>
      <c r="CI466" s="79">
        <v>-2.4841232225298882E-2</v>
      </c>
      <c r="CJ466" s="79">
        <v>-1.0788856074213982E-2</v>
      </c>
      <c r="CK466" s="79">
        <v>4.2955046519637108E-3</v>
      </c>
      <c r="CL466" s="79">
        <v>6.5533965826034546E-3</v>
      </c>
      <c r="CM466" s="79">
        <v>1.5375372022390366E-2</v>
      </c>
      <c r="CN466" s="79">
        <v>4.3450989760458469E-3</v>
      </c>
      <c r="CO466" s="79">
        <v>-1.0286823846399784E-2</v>
      </c>
      <c r="CP466" s="79">
        <v>7.077275775372982E-3</v>
      </c>
      <c r="CQ466" s="79">
        <v>7.5567713938653469E-3</v>
      </c>
      <c r="CR466" s="79">
        <v>4.841342568397522E-2</v>
      </c>
      <c r="CS466" s="79">
        <v>2.7512112632393837E-2</v>
      </c>
      <c r="CT466" s="79">
        <v>3.2379321753978729E-2</v>
      </c>
      <c r="CU466" s="79">
        <v>3.3937819302082062E-2</v>
      </c>
      <c r="CV466" s="79">
        <v>5.368945375084877E-2</v>
      </c>
      <c r="CW466" s="79">
        <v>3.4687492996454239E-2</v>
      </c>
      <c r="CX466" s="79">
        <v>-1.9538834691047668E-2</v>
      </c>
      <c r="CY466" s="79">
        <v>-1.2873929925262928E-2</v>
      </c>
      <c r="CZ466" s="79">
        <v>-1.4766601845622063E-2</v>
      </c>
      <c r="DA466" s="79">
        <v>-3.0449707061052322E-2</v>
      </c>
      <c r="DB466" s="79">
        <v>-2.5778824463486671E-2</v>
      </c>
      <c r="DC466" s="79">
        <v>-2.5529937818646431E-2</v>
      </c>
      <c r="DD466" s="79">
        <v>-2.142096683382988E-2</v>
      </c>
      <c r="DE466" s="79">
        <v>-4.692635964602232E-3</v>
      </c>
      <c r="DF466" s="79">
        <v>5.3156789363129064E-5</v>
      </c>
      <c r="DG466" s="79">
        <v>-1.5956223011016846E-2</v>
      </c>
      <c r="DH466" s="79">
        <v>-2.4443850852549076E-3</v>
      </c>
      <c r="DI466" s="79">
        <v>1.3620867393910885E-2</v>
      </c>
      <c r="DJ466" s="79">
        <v>1.7461586743593216E-2</v>
      </c>
      <c r="DK466" s="79">
        <v>2.6551475748419762E-2</v>
      </c>
      <c r="DL466" s="79">
        <v>1.5756502747535706E-2</v>
      </c>
      <c r="DM466" s="79">
        <v>2.4465455207973719E-3</v>
      </c>
      <c r="DN466" s="79">
        <v>1.9905177876353264E-2</v>
      </c>
      <c r="DO466" s="79">
        <v>2.147490531206131E-2</v>
      </c>
      <c r="DP466" s="79">
        <v>6.2810413539409637E-2</v>
      </c>
      <c r="DQ466" s="79">
        <v>4.3283902108669281E-2</v>
      </c>
      <c r="DR466" s="79">
        <v>4.9259334802627563E-2</v>
      </c>
      <c r="DS466" s="79">
        <v>5.1308449357748032E-2</v>
      </c>
      <c r="DT466" s="79">
        <v>7.2226285934448242E-2</v>
      </c>
      <c r="DU466" s="79">
        <v>5.0071980804204941E-2</v>
      </c>
      <c r="DV466" s="79">
        <v>-3.5563234705477953E-3</v>
      </c>
      <c r="DW466" s="79">
        <v>1.273120753467083E-3</v>
      </c>
      <c r="DX466" s="79">
        <v>-1.8976402934640646E-3</v>
      </c>
      <c r="DY466" s="79">
        <v>-1.3208734802901745E-2</v>
      </c>
      <c r="DZ466" s="79">
        <v>-9.998011402785778E-3</v>
      </c>
      <c r="EA466" s="79">
        <v>-1.0591753758490086E-2</v>
      </c>
      <c r="EB466" s="79">
        <v>-8.2526262849569321E-3</v>
      </c>
      <c r="EC466" s="79">
        <v>6.7124920897185802E-3</v>
      </c>
      <c r="ED466" s="79">
        <v>1.2128395028412342E-2</v>
      </c>
      <c r="EE466" s="79">
        <v>-3.1276808585971594E-3</v>
      </c>
      <c r="EF466" s="79">
        <v>9.6037061884999275E-3</v>
      </c>
      <c r="EG466" s="79">
        <v>2.7085207402706146E-2</v>
      </c>
      <c r="EH466" s="79">
        <v>3.3211283385753632E-2</v>
      </c>
      <c r="EI466" s="79">
        <v>4.2687997221946716E-2</v>
      </c>
      <c r="EJ466" s="79">
        <v>3.2232753932476044E-2</v>
      </c>
      <c r="EK466" s="79">
        <v>2.0831506699323654E-2</v>
      </c>
      <c r="EL466" s="79">
        <v>3.8426630198955536E-2</v>
      </c>
      <c r="EM466" s="79">
        <v>4.1570480912923813E-2</v>
      </c>
      <c r="EN466" s="79">
        <v>8.3597362041473389E-2</v>
      </c>
      <c r="EO466" s="79">
        <v>6.6055849194526672E-2</v>
      </c>
      <c r="EP466" s="79">
        <v>7.3631390929222107E-2</v>
      </c>
      <c r="EQ466" s="79">
        <v>7.6388873159885406E-2</v>
      </c>
      <c r="ER466" s="79">
        <v>9.8990537226200104E-2</v>
      </c>
      <c r="ES466" s="79">
        <v>7.2284743189811707E-2</v>
      </c>
      <c r="ET466" s="79">
        <v>1.9519884139299393E-2</v>
      </c>
      <c r="EU466" s="79">
        <v>2.1699216216802597E-2</v>
      </c>
      <c r="EV466" s="79">
        <v>1.6683096066117287E-2</v>
      </c>
      <c r="EW466" s="79">
        <v>70.789649963378906</v>
      </c>
      <c r="EX466" s="79">
        <v>66.689712524414063</v>
      </c>
      <c r="EY466" s="79">
        <v>65.358100891113281</v>
      </c>
      <c r="EZ466" s="79">
        <v>64.230339050292969</v>
      </c>
      <c r="FA466" s="79">
        <v>63.932315826416016</v>
      </c>
      <c r="FB466" s="79">
        <v>63.406040191650391</v>
      </c>
      <c r="FC466" s="79">
        <v>62.384552001953125</v>
      </c>
      <c r="FD466" s="79">
        <v>62.791851043701172</v>
      </c>
      <c r="FE466" s="79">
        <v>67.040199279785156</v>
      </c>
      <c r="FF466" s="79">
        <v>71.372703552246094</v>
      </c>
      <c r="FG466" s="79">
        <v>76.217636108398438</v>
      </c>
      <c r="FH466" s="79">
        <v>80.508460998535156</v>
      </c>
      <c r="FI466" s="79">
        <v>84.457191467285156</v>
      </c>
      <c r="FJ466" s="79">
        <v>88.706626892089844</v>
      </c>
      <c r="FK466" s="79">
        <v>91.295417785644531</v>
      </c>
      <c r="FL466" s="79">
        <v>92.892204284667969</v>
      </c>
      <c r="FM466" s="79">
        <v>93.466102600097656</v>
      </c>
      <c r="FN466" s="79">
        <v>92.697799682617188</v>
      </c>
      <c r="FO466" s="79">
        <v>91.440658569335938</v>
      </c>
      <c r="FP466" s="79">
        <v>88.992362976074219</v>
      </c>
      <c r="FQ466" s="79">
        <v>84.144599914550781</v>
      </c>
      <c r="FR466" s="79">
        <v>78.742233276367188</v>
      </c>
      <c r="FS466" s="79">
        <v>75.228836059570313</v>
      </c>
      <c r="FT466" s="79">
        <v>72.811935424804688</v>
      </c>
      <c r="FU466" s="79">
        <v>1.0281659662723541E-2</v>
      </c>
      <c r="FV466" s="79">
        <v>1.9195646047592163E-2</v>
      </c>
      <c r="FW466" s="79">
        <v>9.4709722325205803E-3</v>
      </c>
      <c r="FX466" s="79">
        <v>4424</v>
      </c>
      <c r="FY466" s="79">
        <v>1</v>
      </c>
      <c r="FZ466" s="52"/>
      <c r="GA466" s="34"/>
    </row>
    <row r="467" spans="1:183" x14ac:dyDescent="0.25">
      <c r="A467" t="s">
        <v>186</v>
      </c>
      <c r="B467" t="s">
        <v>236</v>
      </c>
      <c r="C467" t="s">
        <v>194</v>
      </c>
      <c r="D467" t="s">
        <v>203</v>
      </c>
      <c r="E467" t="s">
        <v>208</v>
      </c>
      <c r="F467" t="s">
        <v>178</v>
      </c>
      <c r="G467" t="s">
        <v>1</v>
      </c>
      <c r="H467" s="79">
        <v>24106</v>
      </c>
      <c r="I467" s="79">
        <v>0.35444459319114685</v>
      </c>
      <c r="J467" s="79">
        <v>0.30242437124252319</v>
      </c>
      <c r="K467" s="79">
        <v>0.27607756853103638</v>
      </c>
      <c r="L467" s="79">
        <v>0.26497218012809753</v>
      </c>
      <c r="M467" s="79">
        <v>0.26052019000053406</v>
      </c>
      <c r="N467" s="79">
        <v>0.2783111035823822</v>
      </c>
      <c r="O467" s="79">
        <v>0.31270751357078552</v>
      </c>
      <c r="P467" s="79">
        <v>0.35573479533195496</v>
      </c>
      <c r="Q467" s="79">
        <v>0.37262386083602905</v>
      </c>
      <c r="R467" s="79">
        <v>0.36028897762298584</v>
      </c>
      <c r="S467" s="79">
        <v>0.34706783294677734</v>
      </c>
      <c r="T467" s="79">
        <v>0.36353692412376404</v>
      </c>
      <c r="U467" s="79">
        <v>0.372163325548172</v>
      </c>
      <c r="V467" s="79">
        <v>0.39461317658424377</v>
      </c>
      <c r="W467" s="79">
        <v>0.4006534218788147</v>
      </c>
      <c r="X467" s="79">
        <v>0.43246150016784668</v>
      </c>
      <c r="Y467" s="79">
        <v>0.48124980926513672</v>
      </c>
      <c r="Z467" s="79">
        <v>0.5362963080406189</v>
      </c>
      <c r="AA467" s="79">
        <v>0.59331578016281128</v>
      </c>
      <c r="AB467" s="79">
        <v>0.64953118562698364</v>
      </c>
      <c r="AC467" s="79">
        <v>0.68440592288970947</v>
      </c>
      <c r="AD467" s="79">
        <v>0.68243616819381714</v>
      </c>
      <c r="AE467" s="79">
        <v>0.61230814456939697</v>
      </c>
      <c r="AF467" s="79">
        <v>0.5088878870010376</v>
      </c>
      <c r="AG467" s="79">
        <v>-6.7959263920783997E-2</v>
      </c>
      <c r="AH467" s="79">
        <v>-6.4575105905532837E-2</v>
      </c>
      <c r="AI467" s="79">
        <v>-6.0122482478618622E-2</v>
      </c>
      <c r="AJ467" s="79">
        <v>-4.4587641954421997E-2</v>
      </c>
      <c r="AK467" s="79">
        <v>-3.5029608756303787E-2</v>
      </c>
      <c r="AL467" s="79">
        <v>-2.5995943695306778E-2</v>
      </c>
      <c r="AM467" s="79">
        <v>-2.0631305873394012E-2</v>
      </c>
      <c r="AN467" s="79">
        <v>-2.1723682060837746E-2</v>
      </c>
      <c r="AO467" s="79">
        <v>-1.7236113548278809E-2</v>
      </c>
      <c r="AP467" s="79">
        <v>-1.7926741391420364E-2</v>
      </c>
      <c r="AQ467" s="79">
        <v>-1.6095096245408058E-2</v>
      </c>
      <c r="AR467" s="79">
        <v>-9.6589988097548485E-3</v>
      </c>
      <c r="AS467" s="79">
        <v>-2.4128718301653862E-2</v>
      </c>
      <c r="AT467" s="79">
        <v>-7.5516477227210999E-3</v>
      </c>
      <c r="AU467" s="79">
        <v>-2.1665148437023163E-2</v>
      </c>
      <c r="AV467" s="79">
        <v>-7.6093722600489855E-4</v>
      </c>
      <c r="AW467" s="79">
        <v>-1.4698603190481663E-2</v>
      </c>
      <c r="AX467" s="79">
        <v>-2.4277601391077042E-2</v>
      </c>
      <c r="AY467" s="79">
        <v>-3.0772417783737183E-2</v>
      </c>
      <c r="AZ467" s="79">
        <v>-5.5241575464606285E-3</v>
      </c>
      <c r="BA467" s="79">
        <v>-2.4788005277514458E-2</v>
      </c>
      <c r="BB467" s="79">
        <v>-8.1588909029960632E-2</v>
      </c>
      <c r="BC467" s="79">
        <v>-7.6444759964942932E-2</v>
      </c>
      <c r="BD467" s="79">
        <v>-5.9205111116170883E-2</v>
      </c>
      <c r="BE467" s="79">
        <v>-5.555884912610054E-2</v>
      </c>
      <c r="BF467" s="79">
        <v>-5.3293727338314056E-2</v>
      </c>
      <c r="BG467" s="79">
        <v>-4.9678940325975418E-2</v>
      </c>
      <c r="BH467" s="79">
        <v>-3.5706363618373871E-2</v>
      </c>
      <c r="BI467" s="79">
        <v>-2.7193816378712654E-2</v>
      </c>
      <c r="BJ467" s="79">
        <v>-1.8289500847458839E-2</v>
      </c>
      <c r="BK467" s="79">
        <v>-1.2747408822178841E-2</v>
      </c>
      <c r="BL467" s="79">
        <v>-1.3029146008193493E-2</v>
      </c>
      <c r="BM467" s="79">
        <v>-7.9440008848905563E-3</v>
      </c>
      <c r="BN467" s="79">
        <v>-7.3873386718332767E-3</v>
      </c>
      <c r="BO467" s="79">
        <v>-6.0344473458826542E-3</v>
      </c>
      <c r="BP467" s="79">
        <v>8.7430956773459911E-4</v>
      </c>
      <c r="BQ467" s="79">
        <v>-1.2908664532005787E-2</v>
      </c>
      <c r="BR467" s="79">
        <v>4.5178327709436417E-3</v>
      </c>
      <c r="BS467" s="79">
        <v>-8.5667902603745461E-3</v>
      </c>
      <c r="BT467" s="79">
        <v>1.3650150969624519E-2</v>
      </c>
      <c r="BU467" s="79">
        <v>5.3555204067379236E-4</v>
      </c>
      <c r="BV467" s="79">
        <v>-7.0075495168566704E-3</v>
      </c>
      <c r="BW467" s="79">
        <v>-1.2600603513419628E-2</v>
      </c>
      <c r="BX467" s="79">
        <v>1.2496121227741241E-2</v>
      </c>
      <c r="BY467" s="79">
        <v>-7.7475477010011673E-3</v>
      </c>
      <c r="BZ467" s="79">
        <v>-6.3298486173152924E-2</v>
      </c>
      <c r="CA467" s="79">
        <v>-5.8780532330274582E-2</v>
      </c>
      <c r="CB467" s="79">
        <v>-4.3608389794826508E-2</v>
      </c>
      <c r="CC467" s="79">
        <v>-4.6970363706350327E-2</v>
      </c>
      <c r="CD467" s="79">
        <v>-4.5480284839868546E-2</v>
      </c>
      <c r="CE467" s="79">
        <v>-4.2445771396160126E-2</v>
      </c>
      <c r="CF467" s="79">
        <v>-2.9555218294262886E-2</v>
      </c>
      <c r="CG467" s="79">
        <v>-2.1766768768429756E-2</v>
      </c>
      <c r="CH467" s="79">
        <v>-1.2952042743563652E-2</v>
      </c>
      <c r="CI467" s="79">
        <v>-7.2870459407567978E-3</v>
      </c>
      <c r="CJ467" s="79">
        <v>-7.0073353126645088E-3</v>
      </c>
      <c r="CK467" s="79">
        <v>-1.5083099715411663E-3</v>
      </c>
      <c r="CL467" s="79">
        <v>-8.7780994363129139E-5</v>
      </c>
      <c r="CM467" s="79">
        <v>9.3352783005684614E-4</v>
      </c>
      <c r="CN467" s="79">
        <v>8.1696473062038422E-3</v>
      </c>
      <c r="CO467" s="79">
        <v>-5.1376903429627419E-3</v>
      </c>
      <c r="CP467" s="79">
        <v>1.2877117842435837E-2</v>
      </c>
      <c r="CQ467" s="79">
        <v>5.0509395077824593E-4</v>
      </c>
      <c r="CR467" s="79">
        <v>2.3631226271390915E-2</v>
      </c>
      <c r="CS467" s="79">
        <v>1.1086680926382542E-2</v>
      </c>
      <c r="CT467" s="79">
        <v>4.953636322170496E-3</v>
      </c>
      <c r="CU467" s="79">
        <v>-1.486032397224335E-5</v>
      </c>
      <c r="CV467" s="79">
        <v>2.4976912885904312E-2</v>
      </c>
      <c r="CW467" s="79">
        <v>4.0546213276684284E-3</v>
      </c>
      <c r="CX467" s="79">
        <v>-5.0630602985620499E-2</v>
      </c>
      <c r="CY467" s="79">
        <v>-4.6546343713998795E-2</v>
      </c>
      <c r="CZ467" s="79">
        <v>-3.2806150615215302E-2</v>
      </c>
      <c r="DA467" s="79">
        <v>-3.8381878286600113E-2</v>
      </c>
      <c r="DB467" s="79">
        <v>-3.7666842341423035E-2</v>
      </c>
      <c r="DC467" s="79">
        <v>-3.5212606191635132E-2</v>
      </c>
      <c r="DD467" s="79">
        <v>-2.3404071107506752E-2</v>
      </c>
      <c r="DE467" s="79">
        <v>-1.6339723020792007E-2</v>
      </c>
      <c r="DF467" s="79">
        <v>-7.6145846396684647E-3</v>
      </c>
      <c r="DG467" s="79">
        <v>-1.8266832921653986E-3</v>
      </c>
      <c r="DH467" s="79">
        <v>-9.8552461713552475E-4</v>
      </c>
      <c r="DI467" s="79">
        <v>4.9273804761469364E-3</v>
      </c>
      <c r="DJ467" s="79">
        <v>7.2117769159376621E-3</v>
      </c>
      <c r="DK467" s="79">
        <v>7.9015027731657028E-3</v>
      </c>
      <c r="DL467" s="79">
        <v>1.5464983880519867E-2</v>
      </c>
      <c r="DM467" s="79">
        <v>2.6332838460803032E-3</v>
      </c>
      <c r="DN467" s="79">
        <v>2.1236402913928032E-2</v>
      </c>
      <c r="DO467" s="79">
        <v>9.5769772306084633E-3</v>
      </c>
      <c r="DP467" s="79">
        <v>3.3612299710512161E-2</v>
      </c>
      <c r="DQ467" s="79">
        <v>2.1637812256813049E-2</v>
      </c>
      <c r="DR467" s="79">
        <v>1.6914822161197662E-2</v>
      </c>
      <c r="DS467" s="79">
        <v>1.2570883147418499E-2</v>
      </c>
      <c r="DT467" s="79">
        <v>3.7457704544067383E-2</v>
      </c>
      <c r="DU467" s="79">
        <v>1.5856791287660599E-2</v>
      </c>
      <c r="DV467" s="79">
        <v>-3.7962712347507477E-2</v>
      </c>
      <c r="DW467" s="79">
        <v>-3.4312158823013306E-2</v>
      </c>
      <c r="DX467" s="79">
        <v>-2.2003911435604095E-2</v>
      </c>
      <c r="DY467" s="79">
        <v>-2.5981470942497253E-2</v>
      </c>
      <c r="DZ467" s="79">
        <v>-2.638547495007515E-2</v>
      </c>
      <c r="EA467" s="79">
        <v>-2.476906031370163E-2</v>
      </c>
      <c r="EB467" s="79">
        <v>-1.4522790908813477E-2</v>
      </c>
      <c r="EC467" s="79">
        <v>-8.5039287805557251E-3</v>
      </c>
      <c r="ED467" s="79">
        <v>9.185706585412845E-5</v>
      </c>
      <c r="EE467" s="79">
        <v>6.0572135262191296E-3</v>
      </c>
      <c r="EF467" s="79">
        <v>7.7090132981538773E-3</v>
      </c>
      <c r="EG467" s="79">
        <v>1.4219494536519051E-2</v>
      </c>
      <c r="EH467" s="79">
        <v>1.775117963552475E-2</v>
      </c>
      <c r="EI467" s="79">
        <v>1.7962152138352394E-2</v>
      </c>
      <c r="EJ467" s="79">
        <v>2.5998296216130257E-2</v>
      </c>
      <c r="EK467" s="79">
        <v>1.3853335753083229E-2</v>
      </c>
      <c r="EL467" s="79">
        <v>3.3305883407592773E-2</v>
      </c>
      <c r="EM467" s="79">
        <v>2.2675337269902229E-2</v>
      </c>
      <c r="EN467" s="79">
        <v>4.8023395240306854E-2</v>
      </c>
      <c r="EO467" s="79">
        <v>3.6871965974569321E-2</v>
      </c>
      <c r="EP467" s="79">
        <v>3.4184873104095459E-2</v>
      </c>
      <c r="EQ467" s="79">
        <v>3.0742699280381203E-2</v>
      </c>
      <c r="ER467" s="79">
        <v>5.5477984249591827E-2</v>
      </c>
      <c r="ES467" s="79">
        <v>3.2897248864173889E-2</v>
      </c>
      <c r="ET467" s="79">
        <v>-1.9672295078635216E-2</v>
      </c>
      <c r="EU467" s="79">
        <v>-1.6647934913635254E-2</v>
      </c>
      <c r="EV467" s="79">
        <v>-6.4071910455822945E-3</v>
      </c>
      <c r="EW467" s="79">
        <v>67.284675598144531</v>
      </c>
      <c r="EX467" s="79">
        <v>63.059371948242188</v>
      </c>
      <c r="EY467" s="79">
        <v>61.993373870849609</v>
      </c>
      <c r="EZ467" s="79">
        <v>60.987957000732422</v>
      </c>
      <c r="FA467" s="79">
        <v>60.994136810302734</v>
      </c>
      <c r="FB467" s="79">
        <v>60.436969757080078</v>
      </c>
      <c r="FC467" s="79">
        <v>59.521648406982422</v>
      </c>
      <c r="FD467" s="79">
        <v>60.590175628662109</v>
      </c>
      <c r="FE467" s="79">
        <v>64.756690979003906</v>
      </c>
      <c r="FF467" s="79">
        <v>68.419120788574219</v>
      </c>
      <c r="FG467" s="79">
        <v>72.666725158691406</v>
      </c>
      <c r="FH467" s="79">
        <v>76.591339111328125</v>
      </c>
      <c r="FI467" s="79">
        <v>81.194656372070313</v>
      </c>
      <c r="FJ467" s="79">
        <v>85.591423034667969</v>
      </c>
      <c r="FK467" s="79">
        <v>87.905433654785156</v>
      </c>
      <c r="FL467" s="79">
        <v>89.048194885253906</v>
      </c>
      <c r="FM467" s="79">
        <v>89.786354064941406</v>
      </c>
      <c r="FN467" s="79">
        <v>88.531837463378906</v>
      </c>
      <c r="FO467" s="79">
        <v>86.868736267089844</v>
      </c>
      <c r="FP467" s="79">
        <v>84.203697204589844</v>
      </c>
      <c r="FQ467" s="79">
        <v>79.319694519042969</v>
      </c>
      <c r="FR467" s="79">
        <v>74.31451416015625</v>
      </c>
      <c r="FS467" s="79">
        <v>71.109596252441406</v>
      </c>
      <c r="FT467" s="79">
        <v>68.773040771484375</v>
      </c>
      <c r="FU467" s="79">
        <v>6.1299912631511688E-3</v>
      </c>
      <c r="FV467" s="79">
        <v>1.2932452373206615E-2</v>
      </c>
      <c r="FW467" s="79">
        <v>5.679041612893343E-3</v>
      </c>
      <c r="FX467" s="79">
        <v>3553</v>
      </c>
      <c r="FY467" s="79">
        <v>1</v>
      </c>
      <c r="FZ467" s="52"/>
      <c r="GA467" s="34"/>
    </row>
    <row r="468" spans="1:183" x14ac:dyDescent="0.25">
      <c r="A468" t="s">
        <v>186</v>
      </c>
      <c r="B468" t="s">
        <v>236</v>
      </c>
      <c r="C468" t="s">
        <v>194</v>
      </c>
      <c r="D468" t="s">
        <v>203</v>
      </c>
      <c r="E468" t="s">
        <v>208</v>
      </c>
      <c r="F468" t="s">
        <v>179</v>
      </c>
      <c r="G468" t="s">
        <v>1</v>
      </c>
      <c r="H468" s="79">
        <v>1069</v>
      </c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  <c r="AH468" s="79"/>
      <c r="AI468" s="79"/>
      <c r="AJ468" s="79"/>
      <c r="AK468" s="79"/>
      <c r="AL468" s="79"/>
      <c r="AM468" s="79"/>
      <c r="AN468" s="79"/>
      <c r="AO468" s="79"/>
      <c r="AP468" s="79"/>
      <c r="AQ468" s="79"/>
      <c r="AR468" s="79"/>
      <c r="AS468" s="79"/>
      <c r="AT468" s="79"/>
      <c r="AU468" s="79"/>
      <c r="AV468" s="79"/>
      <c r="AW468" s="79"/>
      <c r="AX468" s="79"/>
      <c r="AY468" s="79"/>
      <c r="AZ468" s="79"/>
      <c r="BA468" s="79"/>
      <c r="BB468" s="79"/>
      <c r="BC468" s="79"/>
      <c r="BD468" s="79"/>
      <c r="BE468" s="79"/>
      <c r="BF468" s="79"/>
      <c r="BG468" s="79"/>
      <c r="BH468" s="79"/>
      <c r="BI468" s="79"/>
      <c r="BJ468" s="79"/>
      <c r="BK468" s="79"/>
      <c r="BL468" s="79"/>
      <c r="BM468" s="79"/>
      <c r="BN468" s="79"/>
      <c r="BO468" s="79"/>
      <c r="BP468" s="79"/>
      <c r="BQ468" s="79"/>
      <c r="BR468" s="79"/>
      <c r="BS468" s="79"/>
      <c r="BT468" s="79"/>
      <c r="BU468" s="79"/>
      <c r="BV468" s="79"/>
      <c r="BW468" s="79"/>
      <c r="BX468" s="79"/>
      <c r="BY468" s="79"/>
      <c r="BZ468" s="79"/>
      <c r="CA468" s="79"/>
      <c r="CB468" s="79"/>
      <c r="CC468" s="79"/>
      <c r="CD468" s="79"/>
      <c r="CE468" s="79"/>
      <c r="CF468" s="79"/>
      <c r="CG468" s="79"/>
      <c r="CH468" s="79"/>
      <c r="CI468" s="79"/>
      <c r="CJ468" s="79"/>
      <c r="CK468" s="79"/>
      <c r="CL468" s="79"/>
      <c r="CM468" s="79"/>
      <c r="CN468" s="79"/>
      <c r="CO468" s="79"/>
      <c r="CP468" s="79"/>
      <c r="CQ468" s="79"/>
      <c r="CR468" s="79"/>
      <c r="CS468" s="79"/>
      <c r="CT468" s="79"/>
      <c r="CU468" s="79"/>
      <c r="CV468" s="79"/>
      <c r="CW468" s="79"/>
      <c r="CX468" s="79"/>
      <c r="CY468" s="79"/>
      <c r="CZ468" s="79"/>
      <c r="DA468" s="79"/>
      <c r="DB468" s="79"/>
      <c r="DC468" s="79"/>
      <c r="DD468" s="79"/>
      <c r="DE468" s="79"/>
      <c r="DF468" s="79"/>
      <c r="DG468" s="79"/>
      <c r="DH468" s="79"/>
      <c r="DI468" s="79"/>
      <c r="DJ468" s="79"/>
      <c r="DK468" s="79"/>
      <c r="DL468" s="79"/>
      <c r="DM468" s="79"/>
      <c r="DN468" s="79"/>
      <c r="DO468" s="79"/>
      <c r="DP468" s="79"/>
      <c r="DQ468" s="79"/>
      <c r="DR468" s="79"/>
      <c r="DS468" s="79"/>
      <c r="DT468" s="79"/>
      <c r="DU468" s="79"/>
      <c r="DV468" s="79"/>
      <c r="DW468" s="79"/>
      <c r="DX468" s="79"/>
      <c r="DY468" s="79"/>
      <c r="DZ468" s="79"/>
      <c r="EA468" s="79"/>
      <c r="EB468" s="79"/>
      <c r="EC468" s="79"/>
      <c r="ED468" s="79"/>
      <c r="EE468" s="79"/>
      <c r="EF468" s="79"/>
      <c r="EG468" s="79"/>
      <c r="EH468" s="79"/>
      <c r="EI468" s="79"/>
      <c r="EJ468" s="79"/>
      <c r="EK468" s="79"/>
      <c r="EL468" s="79"/>
      <c r="EM468" s="79"/>
      <c r="EN468" s="79"/>
      <c r="EO468" s="79"/>
      <c r="EP468" s="79"/>
      <c r="EQ468" s="79"/>
      <c r="ER468" s="79"/>
      <c r="ES468" s="79"/>
      <c r="ET468" s="79"/>
      <c r="EU468" s="79"/>
      <c r="EV468" s="79"/>
      <c r="EW468" s="79"/>
      <c r="EX468" s="79"/>
      <c r="EY468" s="79"/>
      <c r="EZ468" s="79"/>
      <c r="FA468" s="79"/>
      <c r="FB468" s="79"/>
      <c r="FC468" s="79"/>
      <c r="FD468" s="79"/>
      <c r="FE468" s="79"/>
      <c r="FF468" s="79"/>
      <c r="FG468" s="79"/>
      <c r="FH468" s="79"/>
      <c r="FI468" s="79"/>
      <c r="FJ468" s="79"/>
      <c r="FK468" s="79"/>
      <c r="FL468" s="79"/>
      <c r="FM468" s="79"/>
      <c r="FN468" s="79"/>
      <c r="FO468" s="79"/>
      <c r="FP468" s="79"/>
      <c r="FQ468" s="79"/>
      <c r="FR468" s="79"/>
      <c r="FS468" s="79"/>
      <c r="FT468" s="79"/>
      <c r="FU468" s="79"/>
      <c r="FV468" s="79"/>
      <c r="FW468" s="79"/>
      <c r="FX468" s="79">
        <v>53</v>
      </c>
      <c r="FY468" s="79">
        <v>0</v>
      </c>
      <c r="FZ468" s="52"/>
      <c r="GA468" s="34"/>
    </row>
    <row r="469" spans="1:183" x14ac:dyDescent="0.25">
      <c r="A469" t="s">
        <v>186</v>
      </c>
      <c r="B469" t="s">
        <v>236</v>
      </c>
      <c r="C469" t="s">
        <v>194</v>
      </c>
      <c r="D469" t="s">
        <v>203</v>
      </c>
      <c r="E469" t="s">
        <v>208</v>
      </c>
      <c r="F469" t="s">
        <v>180</v>
      </c>
      <c r="G469" t="s">
        <v>1</v>
      </c>
      <c r="H469" s="79">
        <v>549</v>
      </c>
      <c r="I469" s="79">
        <v>0.46244484186172485</v>
      </c>
      <c r="J469" s="79">
        <v>0.37737759947776794</v>
      </c>
      <c r="K469" s="79">
        <v>0.32153382897377014</v>
      </c>
      <c r="L469" s="79">
        <v>0.28810232877731323</v>
      </c>
      <c r="M469" s="79">
        <v>0.26335066556930542</v>
      </c>
      <c r="N469" s="79">
        <v>0.23507535457611084</v>
      </c>
      <c r="O469" s="79">
        <v>0.33589106798171997</v>
      </c>
      <c r="P469" s="79">
        <v>0.36169031262397766</v>
      </c>
      <c r="Q469" s="79">
        <v>0.56189209222793579</v>
      </c>
      <c r="R469" s="79">
        <v>0.43702840805053711</v>
      </c>
      <c r="S469" s="79">
        <v>0.53641617298126221</v>
      </c>
      <c r="T469" s="79">
        <v>0.60875797271728516</v>
      </c>
      <c r="U469" s="79">
        <v>0.41917803883552551</v>
      </c>
      <c r="V469" s="79">
        <v>0.42073947191238403</v>
      </c>
      <c r="W469" s="79">
        <v>0.47853991389274597</v>
      </c>
      <c r="X469" s="79">
        <v>0.54613649845123291</v>
      </c>
      <c r="Y469" s="79">
        <v>0.63161170482635498</v>
      </c>
      <c r="Z469" s="79">
        <v>0.72898852825164795</v>
      </c>
      <c r="AA469" s="79">
        <v>0.67819911241531372</v>
      </c>
      <c r="AB469" s="79">
        <v>0.65551584959030151</v>
      </c>
      <c r="AC469" s="79">
        <v>0.70356553792953491</v>
      </c>
      <c r="AD469" s="79">
        <v>0.66967624425888062</v>
      </c>
      <c r="AE469" s="79">
        <v>0.58631956577301025</v>
      </c>
      <c r="AF469" s="79">
        <v>0.500713050365448</v>
      </c>
      <c r="AG469" s="79">
        <v>-4.2853862047195435E-2</v>
      </c>
      <c r="AH469" s="79">
        <v>-2.5616342201828957E-2</v>
      </c>
      <c r="AI469" s="79">
        <v>-4.1002601385116577E-2</v>
      </c>
      <c r="AJ469" s="79">
        <v>-6.7317858338356018E-2</v>
      </c>
      <c r="AK469" s="79">
        <v>-0.12595194578170776</v>
      </c>
      <c r="AL469" s="79">
        <v>-0.15724442899227142</v>
      </c>
      <c r="AM469" s="79">
        <v>-0.11749223619699478</v>
      </c>
      <c r="AN469" s="79">
        <v>-0.25207200646400452</v>
      </c>
      <c r="AO469" s="79">
        <v>-1.2586429715156555E-2</v>
      </c>
      <c r="AP469" s="79">
        <v>-0.18496333062648773</v>
      </c>
      <c r="AQ469" s="79">
        <v>-7.871265709400177E-2</v>
      </c>
      <c r="AR469" s="79">
        <v>0.10971030592918396</v>
      </c>
      <c r="AS469" s="79">
        <v>-6.3397452235221863E-2</v>
      </c>
      <c r="AT469" s="79">
        <v>-0.13283275067806244</v>
      </c>
      <c r="AU469" s="79">
        <v>-0.16408157348632813</v>
      </c>
      <c r="AV469" s="79">
        <v>-9.5876641571521759E-2</v>
      </c>
      <c r="AW469" s="79">
        <v>-3.2100088894367218E-2</v>
      </c>
      <c r="AX469" s="79">
        <v>9.7660653293132782E-2</v>
      </c>
      <c r="AY469" s="79">
        <v>3.499998152256012E-2</v>
      </c>
      <c r="AZ469" s="79">
        <v>-2.1936522796750069E-2</v>
      </c>
      <c r="BA469" s="79">
        <v>-0.23349341750144958</v>
      </c>
      <c r="BB469" s="79">
        <v>-0.17396168410778046</v>
      </c>
      <c r="BC469" s="79">
        <v>-7.688353955745697E-2</v>
      </c>
      <c r="BD469" s="79">
        <v>-6.8336017429828644E-2</v>
      </c>
      <c r="BE469" s="79">
        <v>2.874651737511158E-2</v>
      </c>
      <c r="BF469" s="79">
        <v>3.2532662153244019E-2</v>
      </c>
      <c r="BG469" s="79">
        <v>8.1292921677231789E-3</v>
      </c>
      <c r="BH469" s="79">
        <v>-2.7795262634754181E-2</v>
      </c>
      <c r="BI469" s="79">
        <v>-7.3887921869754791E-2</v>
      </c>
      <c r="BJ469" s="79">
        <v>-0.10594568401575089</v>
      </c>
      <c r="BK469" s="79">
        <v>-4.9930881708860397E-2</v>
      </c>
      <c r="BL469" s="79">
        <v>-0.14855088293552399</v>
      </c>
      <c r="BM469" s="79">
        <v>8.868129551410675E-2</v>
      </c>
      <c r="BN469" s="79">
        <v>-6.211545318365097E-2</v>
      </c>
      <c r="BO469" s="79">
        <v>3.6527931690216064E-2</v>
      </c>
      <c r="BP469" s="79">
        <v>0.22177034616470337</v>
      </c>
      <c r="BQ469" s="79">
        <v>2.0404944196343422E-2</v>
      </c>
      <c r="BR469" s="79">
        <v>-4.3096341192722321E-2</v>
      </c>
      <c r="BS469" s="79">
        <v>-3.0590038746595383E-2</v>
      </c>
      <c r="BT469" s="79">
        <v>4.6613708138465881E-2</v>
      </c>
      <c r="BU469" s="79">
        <v>0.13770665228366852</v>
      </c>
      <c r="BV469" s="79">
        <v>0.21874174475669861</v>
      </c>
      <c r="BW469" s="79">
        <v>0.13900351524353027</v>
      </c>
      <c r="BX469" s="79">
        <v>8.4323100745677948E-2</v>
      </c>
      <c r="BY469" s="79">
        <v>-8.5020773112773895E-2</v>
      </c>
      <c r="BZ469" s="79">
        <v>-4.671734943985939E-2</v>
      </c>
      <c r="CA469" s="79">
        <v>3.0904320999979973E-2</v>
      </c>
      <c r="CB469" s="79">
        <v>1.7708104103803635E-2</v>
      </c>
      <c r="CC469" s="79">
        <v>7.8336730599403381E-2</v>
      </c>
      <c r="CD469" s="79">
        <v>7.2806484997272491E-2</v>
      </c>
      <c r="CE469" s="79">
        <v>4.2157892137765884E-2</v>
      </c>
      <c r="CF469" s="79">
        <v>-4.2203039629384875E-4</v>
      </c>
      <c r="CG469" s="79">
        <v>-3.7828538566827774E-2</v>
      </c>
      <c r="CH469" s="79">
        <v>-7.0416323840618134E-2</v>
      </c>
      <c r="CI469" s="79">
        <v>-3.1380897853523493E-3</v>
      </c>
      <c r="CJ469" s="79">
        <v>-7.6852478086948395E-2</v>
      </c>
      <c r="CK469" s="79">
        <v>0.15881900489330292</v>
      </c>
      <c r="CL469" s="79">
        <v>2.2968607023358345E-2</v>
      </c>
      <c r="CM469" s="79">
        <v>0.11634320020675659</v>
      </c>
      <c r="CN469" s="79">
        <v>0.2993827760219574</v>
      </c>
      <c r="CO469" s="79">
        <v>7.8446224331855774E-2</v>
      </c>
      <c r="CP469" s="79">
        <v>1.9054820761084557E-2</v>
      </c>
      <c r="CQ469" s="79">
        <v>6.1865787953138351E-2</v>
      </c>
      <c r="CR469" s="79">
        <v>0.14530210196971893</v>
      </c>
      <c r="CS469" s="79">
        <v>0.25531429052352905</v>
      </c>
      <c r="CT469" s="79">
        <v>0.3026021420955658</v>
      </c>
      <c r="CU469" s="79">
        <v>0.21103605628013611</v>
      </c>
      <c r="CV469" s="79">
        <v>0.15791819989681244</v>
      </c>
      <c r="CW469" s="79">
        <v>1.7810923978686333E-2</v>
      </c>
      <c r="CX469" s="79">
        <v>4.1411686688661575E-2</v>
      </c>
      <c r="CY469" s="79">
        <v>0.10555785894393921</v>
      </c>
      <c r="CZ469" s="79">
        <v>7.7302001416683197E-2</v>
      </c>
      <c r="DA469" s="79">
        <v>0.12792693078517914</v>
      </c>
      <c r="DB469" s="79">
        <v>0.11308030784130096</v>
      </c>
      <c r="DC469" s="79">
        <v>7.6186493039131165E-2</v>
      </c>
      <c r="DD469" s="79">
        <v>2.6951201260089874E-2</v>
      </c>
      <c r="DE469" s="79">
        <v>-1.76916120108217E-3</v>
      </c>
      <c r="DF469" s="79">
        <v>-3.4886963665485382E-2</v>
      </c>
      <c r="DG469" s="79">
        <v>4.3654698878526688E-2</v>
      </c>
      <c r="DH469" s="79">
        <v>-5.1540648564696312E-3</v>
      </c>
      <c r="DI469" s="79">
        <v>0.22895671427249908</v>
      </c>
      <c r="DJ469" s="79">
        <v>0.10805267095565796</v>
      </c>
      <c r="DK469" s="79">
        <v>0.19615848362445831</v>
      </c>
      <c r="DL469" s="79">
        <v>0.37699520587921143</v>
      </c>
      <c r="DM469" s="79">
        <v>0.13648749887943268</v>
      </c>
      <c r="DN469" s="79">
        <v>8.1205986440181732E-2</v>
      </c>
      <c r="DO469" s="79">
        <v>0.15432161092758179</v>
      </c>
      <c r="DP469" s="79">
        <v>0.24399048089981079</v>
      </c>
      <c r="DQ469" s="79">
        <v>0.37292191386222839</v>
      </c>
      <c r="DR469" s="79">
        <v>0.38646253943443298</v>
      </c>
      <c r="DS469" s="79">
        <v>0.28306859731674194</v>
      </c>
      <c r="DT469" s="79">
        <v>0.23151329159736633</v>
      </c>
      <c r="DU469" s="79">
        <v>0.12064262479543686</v>
      </c>
      <c r="DV469" s="79">
        <v>0.12954072654247284</v>
      </c>
      <c r="DW469" s="79">
        <v>0.18021140992641449</v>
      </c>
      <c r="DX469" s="79">
        <v>0.13689589500427246</v>
      </c>
      <c r="DY469" s="79">
        <v>0.1995273232460022</v>
      </c>
      <c r="DZ469" s="79">
        <v>0.17122931778430939</v>
      </c>
      <c r="EA469" s="79">
        <v>0.12531839311122894</v>
      </c>
      <c r="EB469" s="79">
        <v>6.6473804414272308E-2</v>
      </c>
      <c r="EC469" s="79">
        <v>5.029485747218132E-2</v>
      </c>
      <c r="ED469" s="79">
        <v>1.6411783173680305E-2</v>
      </c>
      <c r="EE469" s="79">
        <v>0.11121606081724167</v>
      </c>
      <c r="EF469" s="79">
        <v>9.8367050290107727E-2</v>
      </c>
      <c r="EG469" s="79">
        <v>0.3302244246006012</v>
      </c>
      <c r="EH469" s="79">
        <v>0.23090055584907532</v>
      </c>
      <c r="EI469" s="79">
        <v>0.31139904260635376</v>
      </c>
      <c r="EJ469" s="79">
        <v>0.48905524611473083</v>
      </c>
      <c r="EK469" s="79">
        <v>0.22028990089893341</v>
      </c>
      <c r="EL469" s="79">
        <v>0.17094239592552185</v>
      </c>
      <c r="EM469" s="79">
        <v>0.28781312704086304</v>
      </c>
      <c r="EN469" s="79">
        <v>0.38648083806037903</v>
      </c>
      <c r="EO469" s="79">
        <v>0.54272866249084473</v>
      </c>
      <c r="EP469" s="79">
        <v>0.50754362344741821</v>
      </c>
      <c r="EQ469" s="79">
        <v>0.3870721161365509</v>
      </c>
      <c r="ER469" s="79">
        <v>0.3377729058265686</v>
      </c>
      <c r="ES469" s="79">
        <v>0.26911526918411255</v>
      </c>
      <c r="ET469" s="79">
        <v>0.2567850649356842</v>
      </c>
      <c r="EU469" s="79">
        <v>0.28799927234649658</v>
      </c>
      <c r="EV469" s="79">
        <v>0.22294001281261444</v>
      </c>
      <c r="EW469" s="79">
        <v>56.085041046142578</v>
      </c>
      <c r="EX469" s="79">
        <v>58.106430053710938</v>
      </c>
      <c r="EY469" s="79">
        <v>57.117935180664063</v>
      </c>
      <c r="EZ469" s="79">
        <v>56.889793395996094</v>
      </c>
      <c r="FA469" s="79">
        <v>56.898513793945313</v>
      </c>
      <c r="FB469" s="79">
        <v>55.803451538085938</v>
      </c>
      <c r="FC469" s="79">
        <v>54.831462860107422</v>
      </c>
      <c r="FD469" s="79">
        <v>55</v>
      </c>
      <c r="FE469" s="79">
        <v>56.402080535888672</v>
      </c>
      <c r="FF469" s="79">
        <v>57.560646057128906</v>
      </c>
      <c r="FG469" s="79">
        <v>61.017425537109375</v>
      </c>
      <c r="FH469" s="79">
        <v>63.849605560302734</v>
      </c>
      <c r="FI469" s="79">
        <v>64.678909301757813</v>
      </c>
      <c r="FJ469" s="79">
        <v>68.869026184082031</v>
      </c>
      <c r="FK469" s="79">
        <v>73.138633728027344</v>
      </c>
      <c r="FL469" s="79">
        <v>74.578689575195313</v>
      </c>
      <c r="FM469" s="79">
        <v>71.703712463378906</v>
      </c>
      <c r="FN469" s="79">
        <v>71.658531188964844</v>
      </c>
      <c r="FO469" s="79">
        <v>70.832023620605469</v>
      </c>
      <c r="FP469" s="79">
        <v>67.662094116210938</v>
      </c>
      <c r="FQ469" s="79">
        <v>64.334678649902344</v>
      </c>
      <c r="FR469" s="79">
        <v>60.555130004882813</v>
      </c>
      <c r="FS469" s="79">
        <v>58.008537292480469</v>
      </c>
      <c r="FT469" s="79">
        <v>57.006084442138672</v>
      </c>
      <c r="FU469" s="79">
        <v>6.4030475914478302E-2</v>
      </c>
      <c r="FV469" s="79">
        <v>0.10423009842634201</v>
      </c>
      <c r="FW469" s="79">
        <v>5.9120055288076401E-2</v>
      </c>
      <c r="FX469" s="79">
        <v>103</v>
      </c>
      <c r="FY469" s="79">
        <v>1</v>
      </c>
      <c r="FZ469" s="52"/>
      <c r="GA469" s="34"/>
    </row>
    <row r="470" spans="1:183" x14ac:dyDescent="0.25">
      <c r="A470" t="s">
        <v>186</v>
      </c>
      <c r="B470" t="s">
        <v>236</v>
      </c>
      <c r="C470" t="s">
        <v>194</v>
      </c>
      <c r="D470" t="s">
        <v>203</v>
      </c>
      <c r="E470" t="s">
        <v>208</v>
      </c>
      <c r="F470" t="s">
        <v>181</v>
      </c>
      <c r="G470" t="s">
        <v>1</v>
      </c>
      <c r="H470" s="79">
        <v>246</v>
      </c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  <c r="AH470" s="79"/>
      <c r="AI470" s="79"/>
      <c r="AJ470" s="79"/>
      <c r="AK470" s="79"/>
      <c r="AL470" s="79"/>
      <c r="AM470" s="79"/>
      <c r="AN470" s="79"/>
      <c r="AO470" s="79"/>
      <c r="AP470" s="79"/>
      <c r="AQ470" s="79"/>
      <c r="AR470" s="79"/>
      <c r="AS470" s="79"/>
      <c r="AT470" s="79"/>
      <c r="AU470" s="79"/>
      <c r="AV470" s="79"/>
      <c r="AW470" s="79"/>
      <c r="AX470" s="79"/>
      <c r="AY470" s="79"/>
      <c r="AZ470" s="79"/>
      <c r="BA470" s="79"/>
      <c r="BB470" s="79"/>
      <c r="BC470" s="79"/>
      <c r="BD470" s="79"/>
      <c r="BE470" s="79"/>
      <c r="BF470" s="79"/>
      <c r="BG470" s="79"/>
      <c r="BH470" s="79"/>
      <c r="BI470" s="79"/>
      <c r="BJ470" s="79"/>
      <c r="BK470" s="79"/>
      <c r="BL470" s="79"/>
      <c r="BM470" s="79"/>
      <c r="BN470" s="79"/>
      <c r="BO470" s="79"/>
      <c r="BP470" s="79"/>
      <c r="BQ470" s="79"/>
      <c r="BR470" s="79"/>
      <c r="BS470" s="79"/>
      <c r="BT470" s="79"/>
      <c r="BU470" s="79"/>
      <c r="BV470" s="79"/>
      <c r="BW470" s="79"/>
      <c r="BX470" s="79"/>
      <c r="BY470" s="79"/>
      <c r="BZ470" s="79"/>
      <c r="CA470" s="79"/>
      <c r="CB470" s="79"/>
      <c r="CC470" s="79"/>
      <c r="CD470" s="79"/>
      <c r="CE470" s="79"/>
      <c r="CF470" s="79"/>
      <c r="CG470" s="79"/>
      <c r="CH470" s="79"/>
      <c r="CI470" s="79"/>
      <c r="CJ470" s="79"/>
      <c r="CK470" s="79"/>
      <c r="CL470" s="79"/>
      <c r="CM470" s="79"/>
      <c r="CN470" s="79"/>
      <c r="CO470" s="79"/>
      <c r="CP470" s="79"/>
      <c r="CQ470" s="79"/>
      <c r="CR470" s="79"/>
      <c r="CS470" s="79"/>
      <c r="CT470" s="79"/>
      <c r="CU470" s="79"/>
      <c r="CV470" s="79"/>
      <c r="CW470" s="79"/>
      <c r="CX470" s="79"/>
      <c r="CY470" s="79"/>
      <c r="CZ470" s="79"/>
      <c r="DA470" s="79"/>
      <c r="DB470" s="79"/>
      <c r="DC470" s="79"/>
      <c r="DD470" s="79"/>
      <c r="DE470" s="79"/>
      <c r="DF470" s="79"/>
      <c r="DG470" s="79"/>
      <c r="DH470" s="79"/>
      <c r="DI470" s="79"/>
      <c r="DJ470" s="79"/>
      <c r="DK470" s="79"/>
      <c r="DL470" s="79"/>
      <c r="DM470" s="79"/>
      <c r="DN470" s="79"/>
      <c r="DO470" s="79"/>
      <c r="DP470" s="79"/>
      <c r="DQ470" s="79"/>
      <c r="DR470" s="79"/>
      <c r="DS470" s="79"/>
      <c r="DT470" s="79"/>
      <c r="DU470" s="79"/>
      <c r="DV470" s="79"/>
      <c r="DW470" s="79"/>
      <c r="DX470" s="79"/>
      <c r="DY470" s="79"/>
      <c r="DZ470" s="79"/>
      <c r="EA470" s="79"/>
      <c r="EB470" s="79"/>
      <c r="EC470" s="79"/>
      <c r="ED470" s="79"/>
      <c r="EE470" s="79"/>
      <c r="EF470" s="79"/>
      <c r="EG470" s="79"/>
      <c r="EH470" s="79"/>
      <c r="EI470" s="79"/>
      <c r="EJ470" s="79"/>
      <c r="EK470" s="79"/>
      <c r="EL470" s="79"/>
      <c r="EM470" s="79"/>
      <c r="EN470" s="79"/>
      <c r="EO470" s="79"/>
      <c r="EP470" s="79"/>
      <c r="EQ470" s="79"/>
      <c r="ER470" s="79"/>
      <c r="ES470" s="79"/>
      <c r="ET470" s="79"/>
      <c r="EU470" s="79"/>
      <c r="EV470" s="79"/>
      <c r="EW470" s="79"/>
      <c r="EX470" s="79"/>
      <c r="EY470" s="79"/>
      <c r="EZ470" s="79"/>
      <c r="FA470" s="79"/>
      <c r="FB470" s="79"/>
      <c r="FC470" s="79"/>
      <c r="FD470" s="79"/>
      <c r="FE470" s="79"/>
      <c r="FF470" s="79"/>
      <c r="FG470" s="79"/>
      <c r="FH470" s="79"/>
      <c r="FI470" s="79"/>
      <c r="FJ470" s="79"/>
      <c r="FK470" s="79"/>
      <c r="FL470" s="79"/>
      <c r="FM470" s="79"/>
      <c r="FN470" s="79"/>
      <c r="FO470" s="79"/>
      <c r="FP470" s="79"/>
      <c r="FQ470" s="79"/>
      <c r="FR470" s="79"/>
      <c r="FS470" s="79"/>
      <c r="FT470" s="79"/>
      <c r="FU470" s="79"/>
      <c r="FV470" s="79"/>
      <c r="FW470" s="79"/>
      <c r="FX470" s="79">
        <v>10</v>
      </c>
      <c r="FY470" s="79">
        <v>0</v>
      </c>
      <c r="FZ470" s="52"/>
      <c r="GA470" s="34"/>
    </row>
    <row r="471" spans="1:183" x14ac:dyDescent="0.25">
      <c r="A471" t="s">
        <v>186</v>
      </c>
      <c r="B471" t="s">
        <v>236</v>
      </c>
      <c r="C471" t="s">
        <v>194</v>
      </c>
      <c r="D471" t="s">
        <v>203</v>
      </c>
      <c r="E471" t="s">
        <v>208</v>
      </c>
      <c r="F471" t="s">
        <v>182</v>
      </c>
      <c r="G471" t="s">
        <v>1</v>
      </c>
      <c r="H471" s="79">
        <v>2742</v>
      </c>
      <c r="I471" s="79">
        <v>0.4088420569896698</v>
      </c>
      <c r="J471" s="79">
        <v>0.32455667853355408</v>
      </c>
      <c r="K471" s="79">
        <v>0.30387082695960999</v>
      </c>
      <c r="L471" s="79">
        <v>0.30221828818321228</v>
      </c>
      <c r="M471" s="79">
        <v>0.31728518009185791</v>
      </c>
      <c r="N471" s="79">
        <v>0.35571473836898804</v>
      </c>
      <c r="O471" s="79">
        <v>0.40573221445083618</v>
      </c>
      <c r="P471" s="79">
        <v>0.42334899306297302</v>
      </c>
      <c r="Q471" s="79">
        <v>0.44411984086036682</v>
      </c>
      <c r="R471" s="79">
        <v>0.48104161024093628</v>
      </c>
      <c r="S471" s="79">
        <v>0.49562728404998779</v>
      </c>
      <c r="T471" s="79">
        <v>0.45815113186836243</v>
      </c>
      <c r="U471" s="79">
        <v>0.49877470731735229</v>
      </c>
      <c r="V471" s="79">
        <v>0.54002398252487183</v>
      </c>
      <c r="W471" s="79">
        <v>0.57910215854644775</v>
      </c>
      <c r="X471" s="79">
        <v>0.66501712799072266</v>
      </c>
      <c r="Y471" s="79">
        <v>0.7296062707901001</v>
      </c>
      <c r="Z471" s="79">
        <v>0.79262465238571167</v>
      </c>
      <c r="AA471" s="79">
        <v>0.81496000289916992</v>
      </c>
      <c r="AB471" s="79">
        <v>0.76970463991165161</v>
      </c>
      <c r="AC471" s="79">
        <v>0.77565985918045044</v>
      </c>
      <c r="AD471" s="79">
        <v>0.72560495138168335</v>
      </c>
      <c r="AE471" s="79">
        <v>0.67769855260848999</v>
      </c>
      <c r="AF471" s="79">
        <v>0.53597605228424072</v>
      </c>
      <c r="AG471" s="79">
        <v>-0.21272456645965576</v>
      </c>
      <c r="AH471" s="79">
        <v>-0.19899603724479675</v>
      </c>
      <c r="AI471" s="79">
        <v>-0.15309476852416992</v>
      </c>
      <c r="AJ471" s="79">
        <v>-0.12703745067119598</v>
      </c>
      <c r="AK471" s="79">
        <v>-7.6173953711986542E-2</v>
      </c>
      <c r="AL471" s="79">
        <v>-7.1707449853420258E-2</v>
      </c>
      <c r="AM471" s="79">
        <v>-6.1253778636455536E-2</v>
      </c>
      <c r="AN471" s="79">
        <v>-0.12015627324581146</v>
      </c>
      <c r="AO471" s="79">
        <v>-6.0126472264528275E-2</v>
      </c>
      <c r="AP471" s="79">
        <v>-2.3973779752850533E-2</v>
      </c>
      <c r="AQ471" s="79">
        <v>-2.9841067269444466E-2</v>
      </c>
      <c r="AR471" s="79">
        <v>-0.10728862881660461</v>
      </c>
      <c r="AS471" s="79">
        <v>-7.6312094926834106E-2</v>
      </c>
      <c r="AT471" s="79">
        <v>-8.7392210960388184E-2</v>
      </c>
      <c r="AU471" s="79">
        <v>-4.9552798271179199E-2</v>
      </c>
      <c r="AV471" s="79">
        <v>-2.9429703950881958E-2</v>
      </c>
      <c r="AW471" s="79">
        <v>-3.6870032548904419E-2</v>
      </c>
      <c r="AX471" s="79">
        <v>-4.7143112868070602E-2</v>
      </c>
      <c r="AY471" s="79">
        <v>-7.155580073595047E-2</v>
      </c>
      <c r="AZ471" s="79">
        <v>-0.13337992131710052</v>
      </c>
      <c r="BA471" s="79">
        <v>-0.10537108033895493</v>
      </c>
      <c r="BB471" s="79">
        <v>-0.14359542727470398</v>
      </c>
      <c r="BC471" s="79">
        <v>-6.7243136465549469E-2</v>
      </c>
      <c r="BD471" s="79">
        <v>-0.16407611966133118</v>
      </c>
      <c r="BE471" s="79">
        <v>-0.15054674446582794</v>
      </c>
      <c r="BF471" s="79">
        <v>-0.14853556454181671</v>
      </c>
      <c r="BG471" s="79">
        <v>-0.10913315415382385</v>
      </c>
      <c r="BH471" s="79">
        <v>-8.506273478269577E-2</v>
      </c>
      <c r="BI471" s="79">
        <v>-4.2383171617984772E-2</v>
      </c>
      <c r="BJ471" s="79">
        <v>-3.6935802549123764E-2</v>
      </c>
      <c r="BK471" s="79">
        <v>-2.0781107246875763E-2</v>
      </c>
      <c r="BL471" s="79">
        <v>-7.5410082936286926E-2</v>
      </c>
      <c r="BM471" s="79">
        <v>-1.3935975730419159E-2</v>
      </c>
      <c r="BN471" s="79">
        <v>2.4963188916444778E-2</v>
      </c>
      <c r="BO471" s="79">
        <v>2.1366424858570099E-2</v>
      </c>
      <c r="BP471" s="79">
        <v>-5.257926881313324E-2</v>
      </c>
      <c r="BQ471" s="79">
        <v>-2.2219531238079071E-2</v>
      </c>
      <c r="BR471" s="79">
        <v>-1.9475659355521202E-2</v>
      </c>
      <c r="BS471" s="79">
        <v>1.7226755619049072E-2</v>
      </c>
      <c r="BT471" s="79">
        <v>4.2810190469026566E-2</v>
      </c>
      <c r="BU471" s="79">
        <v>3.2003719359636307E-2</v>
      </c>
      <c r="BV471" s="79">
        <v>2.6159666478633881E-2</v>
      </c>
      <c r="BW471" s="79">
        <v>-7.2518619708716869E-3</v>
      </c>
      <c r="BX471" s="79">
        <v>-6.8784065544605255E-2</v>
      </c>
      <c r="BY471" s="79">
        <v>-4.3547026813030243E-2</v>
      </c>
      <c r="BZ471" s="79">
        <v>-8.5476726293563843E-2</v>
      </c>
      <c r="CA471" s="79">
        <v>-1.8223227933049202E-2</v>
      </c>
      <c r="CB471" s="79">
        <v>-0.10437946766614914</v>
      </c>
      <c r="CC471" s="79">
        <v>-0.10748259723186493</v>
      </c>
      <c r="CD471" s="79">
        <v>-0.11358677595853806</v>
      </c>
      <c r="CE471" s="79">
        <v>-7.8685469925403595E-2</v>
      </c>
      <c r="CF471" s="79">
        <v>-5.5991169065237045E-2</v>
      </c>
      <c r="CG471" s="79">
        <v>-1.8979780375957489E-2</v>
      </c>
      <c r="CH471" s="79">
        <v>-1.2853060849010944E-2</v>
      </c>
      <c r="CI471" s="79">
        <v>7.2501376271247864E-3</v>
      </c>
      <c r="CJ471" s="79">
        <v>-4.441901296377182E-2</v>
      </c>
      <c r="CK471" s="79">
        <v>1.8055422231554985E-2</v>
      </c>
      <c r="CL471" s="79">
        <v>5.8856789022684097E-2</v>
      </c>
      <c r="CM471" s="79">
        <v>5.6832578033208847E-2</v>
      </c>
      <c r="CN471" s="79">
        <v>-1.4687728136777878E-2</v>
      </c>
      <c r="CO471" s="79">
        <v>1.5244812704622746E-2</v>
      </c>
      <c r="CP471" s="79">
        <v>2.7563136070966721E-2</v>
      </c>
      <c r="CQ471" s="79">
        <v>6.3478074967861176E-2</v>
      </c>
      <c r="CR471" s="79">
        <v>9.2843323945999146E-2</v>
      </c>
      <c r="CS471" s="79">
        <v>7.9705461859703064E-2</v>
      </c>
      <c r="CT471" s="79">
        <v>7.6928950846195221E-2</v>
      </c>
      <c r="CU471" s="79">
        <v>3.7284847348928452E-2</v>
      </c>
      <c r="CV471" s="79">
        <v>-2.4045178666710854E-2</v>
      </c>
      <c r="CW471" s="79">
        <v>-7.2788097895681858E-4</v>
      </c>
      <c r="CX471" s="79">
        <v>-4.5223888009786606E-2</v>
      </c>
      <c r="CY471" s="79">
        <v>1.5727812424302101E-2</v>
      </c>
      <c r="CZ471" s="79">
        <v>-6.3033752143383026E-2</v>
      </c>
      <c r="DA471" s="79">
        <v>-6.441844254732132E-2</v>
      </c>
      <c r="DB471" s="79">
        <v>-7.8638002276420593E-2</v>
      </c>
      <c r="DC471" s="79">
        <v>-4.8237796872854233E-2</v>
      </c>
      <c r="DD471" s="79">
        <v>-2.691960334777832E-2</v>
      </c>
      <c r="DE471" s="79">
        <v>4.4236104004085064E-3</v>
      </c>
      <c r="DF471" s="79">
        <v>1.1229678988456726E-2</v>
      </c>
      <c r="DG471" s="79">
        <v>3.5281382501125336E-2</v>
      </c>
      <c r="DH471" s="79">
        <v>-1.3427939265966415E-2</v>
      </c>
      <c r="DI471" s="79">
        <v>5.0046816468238831E-2</v>
      </c>
      <c r="DJ471" s="79">
        <v>9.2750377953052521E-2</v>
      </c>
      <c r="DK471" s="79">
        <v>9.2298723757266998E-2</v>
      </c>
      <c r="DL471" s="79">
        <v>2.3203810676932335E-2</v>
      </c>
      <c r="DM471" s="79">
        <v>5.2709158509969711E-2</v>
      </c>
      <c r="DN471" s="79">
        <v>7.4601925909519196E-2</v>
      </c>
      <c r="DO471" s="79">
        <v>0.10972939431667328</v>
      </c>
      <c r="DP471" s="79">
        <v>0.14287644624710083</v>
      </c>
      <c r="DQ471" s="79">
        <v>0.12740720808506012</v>
      </c>
      <c r="DR471" s="79">
        <v>0.12769824266433716</v>
      </c>
      <c r="DS471" s="79">
        <v>8.1821553409099579E-2</v>
      </c>
      <c r="DT471" s="79">
        <v>2.0693708211183548E-2</v>
      </c>
      <c r="DU471" s="79">
        <v>4.2091265320777893E-2</v>
      </c>
      <c r="DV471" s="79">
        <v>-4.9710473977029324E-3</v>
      </c>
      <c r="DW471" s="79">
        <v>4.9678843468427658E-2</v>
      </c>
      <c r="DX471" s="79">
        <v>-2.1688038483262062E-2</v>
      </c>
      <c r="DY471" s="79">
        <v>-2.2406342905014753E-3</v>
      </c>
      <c r="DZ471" s="79">
        <v>-2.8177518397569656E-2</v>
      </c>
      <c r="EA471" s="79">
        <v>-4.2761871591210365E-3</v>
      </c>
      <c r="EB471" s="79">
        <v>1.5055118128657341E-2</v>
      </c>
      <c r="EC471" s="79">
        <v>3.8214389234781265E-2</v>
      </c>
      <c r="ED471" s="79">
        <v>4.6001330018043518E-2</v>
      </c>
      <c r="EE471" s="79">
        <v>7.5754053890705109E-2</v>
      </c>
      <c r="EF471" s="79">
        <v>3.1318247318267822E-2</v>
      </c>
      <c r="EG471" s="79">
        <v>9.6237316727638245E-2</v>
      </c>
      <c r="EH471" s="79">
        <v>0.14168736338615417</v>
      </c>
      <c r="EI471" s="79">
        <v>0.14350622892379761</v>
      </c>
      <c r="EJ471" s="79">
        <v>7.7913179993629456E-2</v>
      </c>
      <c r="EK471" s="79">
        <v>0.10680172592401505</v>
      </c>
      <c r="EL471" s="79">
        <v>0.14251847565174103</v>
      </c>
      <c r="EM471" s="79">
        <v>0.17650893330574036</v>
      </c>
      <c r="EN471" s="79">
        <v>0.21511633694171906</v>
      </c>
      <c r="EO471" s="79">
        <v>0.19628095626831055</v>
      </c>
      <c r="EP471" s="79">
        <v>0.20100100338459015</v>
      </c>
      <c r="EQ471" s="79">
        <v>0.14612548053264618</v>
      </c>
      <c r="ER471" s="79">
        <v>8.5289552807807922E-2</v>
      </c>
      <c r="ES471" s="79">
        <v>0.10391531884670258</v>
      </c>
      <c r="ET471" s="79">
        <v>5.3147658705711365E-2</v>
      </c>
      <c r="EU471" s="79">
        <v>9.8698757588863373E-2</v>
      </c>
      <c r="EV471" s="79">
        <v>3.8008604198694229E-2</v>
      </c>
      <c r="EW471" s="79">
        <v>63.318565368652344</v>
      </c>
      <c r="EX471" s="79">
        <v>60.091705322265625</v>
      </c>
      <c r="EY471" s="79">
        <v>58.840652465820313</v>
      </c>
      <c r="EZ471" s="79">
        <v>56.880691528320313</v>
      </c>
      <c r="FA471" s="79">
        <v>55.759838104248047</v>
      </c>
      <c r="FB471" s="79">
        <v>54.493812561035156</v>
      </c>
      <c r="FC471" s="79">
        <v>53.481391906738281</v>
      </c>
      <c r="FD471" s="79">
        <v>54.175380706787109</v>
      </c>
      <c r="FE471" s="79">
        <v>59.379554748535156</v>
      </c>
      <c r="FF471" s="79">
        <v>66.177253723144531</v>
      </c>
      <c r="FG471" s="79">
        <v>71.9840087890625</v>
      </c>
      <c r="FH471" s="79">
        <v>77.795707702636719</v>
      </c>
      <c r="FI471" s="79">
        <v>82.887840270996094</v>
      </c>
      <c r="FJ471" s="79">
        <v>88.420051574707031</v>
      </c>
      <c r="FK471" s="79">
        <v>92.395843505859375</v>
      </c>
      <c r="FL471" s="79">
        <v>94.48321533203125</v>
      </c>
      <c r="FM471" s="79">
        <v>94.552139282226563</v>
      </c>
      <c r="FN471" s="79">
        <v>93.483367919921875</v>
      </c>
      <c r="FO471" s="79">
        <v>92.751480102539063</v>
      </c>
      <c r="FP471" s="79">
        <v>88.461799621582031</v>
      </c>
      <c r="FQ471" s="79">
        <v>83.008857727050781</v>
      </c>
      <c r="FR471" s="79">
        <v>75.065269470214844</v>
      </c>
      <c r="FS471" s="79">
        <v>68.883682250976563</v>
      </c>
      <c r="FT471" s="79">
        <v>65.701705932617188</v>
      </c>
      <c r="FU471" s="79">
        <v>3.064921498298645E-2</v>
      </c>
      <c r="FV471" s="79">
        <v>5.4424010217189789E-2</v>
      </c>
      <c r="FW471" s="79">
        <v>2.928566001355648E-2</v>
      </c>
      <c r="FX471" s="79">
        <v>305</v>
      </c>
      <c r="FY471" s="79">
        <v>1</v>
      </c>
      <c r="FZ471" s="52"/>
      <c r="GA471" s="34"/>
    </row>
    <row r="472" spans="1:183" x14ac:dyDescent="0.25">
      <c r="A472" t="s">
        <v>186</v>
      </c>
      <c r="B472" t="s">
        <v>236</v>
      </c>
      <c r="C472" t="s">
        <v>194</v>
      </c>
      <c r="D472" t="s">
        <v>203</v>
      </c>
      <c r="E472" t="s">
        <v>208</v>
      </c>
      <c r="F472" t="s">
        <v>183</v>
      </c>
      <c r="G472" t="s">
        <v>1</v>
      </c>
      <c r="H472" s="79">
        <v>2365</v>
      </c>
      <c r="I472" s="79">
        <v>0.51510196924209595</v>
      </c>
      <c r="J472" s="79">
        <v>0.49134406447410583</v>
      </c>
      <c r="K472" s="79">
        <v>0.4990440309047699</v>
      </c>
      <c r="L472" s="79">
        <v>0.42380243539810181</v>
      </c>
      <c r="M472" s="79">
        <v>0.45163917541503906</v>
      </c>
      <c r="N472" s="79">
        <v>0.55506139993667603</v>
      </c>
      <c r="O472" s="79">
        <v>0.59524482488632202</v>
      </c>
      <c r="P472" s="79">
        <v>0.60435360670089722</v>
      </c>
      <c r="Q472" s="79">
        <v>0.63024604320526123</v>
      </c>
      <c r="R472" s="79">
        <v>0.58720278739929199</v>
      </c>
      <c r="S472" s="79">
        <v>0.6412506103515625</v>
      </c>
      <c r="T472" s="79">
        <v>0.7258293628692627</v>
      </c>
      <c r="U472" s="79">
        <v>0.78250515460968018</v>
      </c>
      <c r="V472" s="79">
        <v>0.98326420783996582</v>
      </c>
      <c r="W472" s="79">
        <v>0.96810483932495117</v>
      </c>
      <c r="X472" s="79">
        <v>1.0880197286605835</v>
      </c>
      <c r="Y472" s="79">
        <v>1.1436890363693237</v>
      </c>
      <c r="Z472" s="79">
        <v>1.2584266662597656</v>
      </c>
      <c r="AA472" s="79">
        <v>1.2962871789932251</v>
      </c>
      <c r="AB472" s="79">
        <v>1.257885217666626</v>
      </c>
      <c r="AC472" s="79">
        <v>1.3938330411911011</v>
      </c>
      <c r="AD472" s="79">
        <v>1.2409834861755371</v>
      </c>
      <c r="AE472" s="79">
        <v>1.0313478708267212</v>
      </c>
      <c r="AF472" s="79">
        <v>0.8653525710105896</v>
      </c>
      <c r="AG472" s="79">
        <v>-0.34156614542007446</v>
      </c>
      <c r="AH472" s="79">
        <v>-0.2757951021194458</v>
      </c>
      <c r="AI472" s="79">
        <v>-0.19658587872982025</v>
      </c>
      <c r="AJ472" s="79">
        <v>-0.22344575822353363</v>
      </c>
      <c r="AK472" s="79">
        <v>-9.5307894051074982E-2</v>
      </c>
      <c r="AL472" s="79">
        <v>-8.7040513753890991E-2</v>
      </c>
      <c r="AM472" s="79">
        <v>-0.20128887891769409</v>
      </c>
      <c r="AN472" s="79">
        <v>-0.10731113702058792</v>
      </c>
      <c r="AO472" s="79">
        <v>-0.16379933059215546</v>
      </c>
      <c r="AP472" s="79">
        <v>-0.21176819503307343</v>
      </c>
      <c r="AQ472" s="79">
        <v>-0.18365186452865601</v>
      </c>
      <c r="AR472" s="79">
        <v>-0.23269101977348328</v>
      </c>
      <c r="AS472" s="79">
        <v>-0.2625158429145813</v>
      </c>
      <c r="AT472" s="79">
        <v>-7.3340333998203278E-2</v>
      </c>
      <c r="AU472" s="79">
        <v>-0.11982210725545883</v>
      </c>
      <c r="AV472" s="79">
        <v>-1.8300119787454605E-2</v>
      </c>
      <c r="AW472" s="79">
        <v>-0.1030634418129921</v>
      </c>
      <c r="AX472" s="79">
        <v>-7.0885390043258667E-2</v>
      </c>
      <c r="AY472" s="79">
        <v>-8.4738604724407196E-2</v>
      </c>
      <c r="AZ472" s="79">
        <v>-6.3543565571308136E-2</v>
      </c>
      <c r="BA472" s="79">
        <v>3.4824863076210022E-2</v>
      </c>
      <c r="BB472" s="79">
        <v>-8.301033079624176E-2</v>
      </c>
      <c r="BC472" s="79">
        <v>-9.5886074006557465E-2</v>
      </c>
      <c r="BD472" s="79">
        <v>-0.1467471569776535</v>
      </c>
      <c r="BE472" s="79">
        <v>-0.25560799241065979</v>
      </c>
      <c r="BF472" s="79">
        <v>-0.19134368002414703</v>
      </c>
      <c r="BG472" s="79">
        <v>-0.11984214186668396</v>
      </c>
      <c r="BH472" s="79">
        <v>-0.15537437796592712</v>
      </c>
      <c r="BI472" s="79">
        <v>-4.7208365052938461E-2</v>
      </c>
      <c r="BJ472" s="79">
        <v>-2.5202171877026558E-2</v>
      </c>
      <c r="BK472" s="79">
        <v>-0.12904040515422821</v>
      </c>
      <c r="BL472" s="79">
        <v>-4.3506260961294174E-2</v>
      </c>
      <c r="BM472" s="79">
        <v>-9.2156603932380676E-2</v>
      </c>
      <c r="BN472" s="79">
        <v>-0.12864512205123901</v>
      </c>
      <c r="BO472" s="79">
        <v>-9.7473151981830597E-2</v>
      </c>
      <c r="BP472" s="79">
        <v>-0.13601610064506531</v>
      </c>
      <c r="BQ472" s="79">
        <v>-0.16292212903499603</v>
      </c>
      <c r="BR472" s="79">
        <v>2.5110458955168724E-2</v>
      </c>
      <c r="BS472" s="79">
        <v>-1.2035452760756016E-2</v>
      </c>
      <c r="BT472" s="79">
        <v>8.8645532727241516E-2</v>
      </c>
      <c r="BU472" s="79">
        <v>2.2296344861388206E-2</v>
      </c>
      <c r="BV472" s="79">
        <v>4.6584371477365494E-2</v>
      </c>
      <c r="BW472" s="79">
        <v>3.1617779284715652E-2</v>
      </c>
      <c r="BX472" s="79">
        <v>5.4339110851287842E-2</v>
      </c>
      <c r="BY472" s="79">
        <v>0.15905329585075378</v>
      </c>
      <c r="BZ472" s="79">
        <v>2.5412959977984428E-2</v>
      </c>
      <c r="CA472" s="79">
        <v>2.2803039755672216E-3</v>
      </c>
      <c r="CB472" s="79">
        <v>-5.1503855735063553E-2</v>
      </c>
      <c r="CC472" s="79">
        <v>-0.19607366621494293</v>
      </c>
      <c r="CD472" s="79">
        <v>-0.13285286724567413</v>
      </c>
      <c r="CE472" s="79">
        <v>-6.6689670085906982E-2</v>
      </c>
      <c r="CF472" s="79">
        <v>-0.10822833329439163</v>
      </c>
      <c r="CG472" s="79">
        <v>-1.3894781470298767E-2</v>
      </c>
      <c r="CH472" s="79">
        <v>1.7626870423555374E-2</v>
      </c>
      <c r="CI472" s="79">
        <v>-7.9001329839229584E-2</v>
      </c>
      <c r="CJ472" s="79">
        <v>6.8479700712487102E-4</v>
      </c>
      <c r="CK472" s="79">
        <v>-4.2537067085504532E-2</v>
      </c>
      <c r="CL472" s="79">
        <v>-7.1074314415454865E-2</v>
      </c>
      <c r="CM472" s="79">
        <v>-3.7786036729812622E-2</v>
      </c>
      <c r="CN472" s="79">
        <v>-6.9059349596500397E-2</v>
      </c>
      <c r="CO472" s="79">
        <v>-9.394381195306778E-2</v>
      </c>
      <c r="CP472" s="79">
        <v>9.3297183513641357E-2</v>
      </c>
      <c r="CQ472" s="79">
        <v>6.2617257237434387E-2</v>
      </c>
      <c r="CR472" s="79">
        <v>0.16271576285362244</v>
      </c>
      <c r="CS472" s="79">
        <v>0.10912014544010162</v>
      </c>
      <c r="CT472" s="79">
        <v>0.12794357538223267</v>
      </c>
      <c r="CU472" s="79">
        <v>0.1122058629989624</v>
      </c>
      <c r="CV472" s="79">
        <v>0.13598428666591644</v>
      </c>
      <c r="CW472" s="79">
        <v>0.24509350955486298</v>
      </c>
      <c r="CX472" s="79">
        <v>0.10050661116838455</v>
      </c>
      <c r="CY472" s="79">
        <v>7.0270039141178131E-2</v>
      </c>
      <c r="CZ472" s="79">
        <v>1.4461358077824116E-2</v>
      </c>
      <c r="DA472" s="79">
        <v>-0.13653934001922607</v>
      </c>
      <c r="DB472" s="79">
        <v>-7.4362047016620636E-2</v>
      </c>
      <c r="DC472" s="79">
        <v>-1.3537184335291386E-2</v>
      </c>
      <c r="DD472" s="79">
        <v>-6.1082296073436737E-2</v>
      </c>
      <c r="DE472" s="79">
        <v>1.9418803974986076E-2</v>
      </c>
      <c r="DF472" s="79">
        <v>6.0455914586782455E-2</v>
      </c>
      <c r="DG472" s="79">
        <v>-2.8962261974811554E-2</v>
      </c>
      <c r="DH472" s="79">
        <v>4.48758564889431E-2</v>
      </c>
      <c r="DI472" s="79">
        <v>7.082461379468441E-3</v>
      </c>
      <c r="DJ472" s="79">
        <v>-1.3503518886864185E-2</v>
      </c>
      <c r="DK472" s="79">
        <v>2.1901080384850502E-2</v>
      </c>
      <c r="DL472" s="79">
        <v>-2.1026083268225193E-3</v>
      </c>
      <c r="DM472" s="79">
        <v>-2.4965502321720123E-2</v>
      </c>
      <c r="DN472" s="79">
        <v>0.16148389875888824</v>
      </c>
      <c r="DO472" s="79">
        <v>0.13726995885372162</v>
      </c>
      <c r="DP472" s="79">
        <v>0.23678597807884216</v>
      </c>
      <c r="DQ472" s="79">
        <v>0.19594395160675049</v>
      </c>
      <c r="DR472" s="79">
        <v>0.20930278301239014</v>
      </c>
      <c r="DS472" s="79">
        <v>0.19279393553733826</v>
      </c>
      <c r="DT472" s="79">
        <v>0.21762947738170624</v>
      </c>
      <c r="DU472" s="79">
        <v>0.33113375306129456</v>
      </c>
      <c r="DV472" s="79">
        <v>0.17560024559497833</v>
      </c>
      <c r="DW472" s="79">
        <v>0.13825978338718414</v>
      </c>
      <c r="DX472" s="79">
        <v>8.0426573753356934E-2</v>
      </c>
      <c r="DY472" s="79">
        <v>-5.0581205636262894E-2</v>
      </c>
      <c r="DZ472" s="79">
        <v>1.0089398361742496E-2</v>
      </c>
      <c r="EA472" s="79">
        <v>6.320655345916748E-2</v>
      </c>
      <c r="EB472" s="79">
        <v>6.9890944287180901E-3</v>
      </c>
      <c r="EC472" s="79">
        <v>6.7518323659896851E-2</v>
      </c>
      <c r="ED472" s="79">
        <v>0.12229425460100174</v>
      </c>
      <c r="EE472" s="79">
        <v>4.328620433807373E-2</v>
      </c>
      <c r="EF472" s="79">
        <v>0.10868072509765625</v>
      </c>
      <c r="EG472" s="79">
        <v>7.8725181519985199E-2</v>
      </c>
      <c r="EH472" s="79">
        <v>6.9619566202163696E-2</v>
      </c>
      <c r="EI472" s="79">
        <v>0.10807979106903076</v>
      </c>
      <c r="EJ472" s="79">
        <v>9.4572290778160095E-2</v>
      </c>
      <c r="EK472" s="79">
        <v>7.4628226459026337E-2</v>
      </c>
      <c r="EL472" s="79">
        <v>0.2599346935749054</v>
      </c>
      <c r="EM472" s="79">
        <v>0.24505661427974701</v>
      </c>
      <c r="EN472" s="79">
        <v>0.34373164176940918</v>
      </c>
      <c r="EO472" s="79">
        <v>0.32130372524261475</v>
      </c>
      <c r="EP472" s="79">
        <v>0.326772540807724</v>
      </c>
      <c r="EQ472" s="79">
        <v>0.30915030837059021</v>
      </c>
      <c r="ER472" s="79">
        <v>0.33551216125488281</v>
      </c>
      <c r="ES472" s="79">
        <v>0.45536220073699951</v>
      </c>
      <c r="ET472" s="79">
        <v>0.28402355313301086</v>
      </c>
      <c r="EU472" s="79">
        <v>0.23642614483833313</v>
      </c>
      <c r="EV472" s="79">
        <v>0.17566987872123718</v>
      </c>
      <c r="EW472" s="79">
        <v>75.085609436035156</v>
      </c>
      <c r="EX472" s="79">
        <v>71.51153564453125</v>
      </c>
      <c r="EY472" s="79">
        <v>70.082763671875</v>
      </c>
      <c r="EZ472" s="79">
        <v>68.319633483886719</v>
      </c>
      <c r="FA472" s="79">
        <v>68.244331359863281</v>
      </c>
      <c r="FB472" s="79">
        <v>66.930374145507813</v>
      </c>
      <c r="FC472" s="79">
        <v>65.038551330566406</v>
      </c>
      <c r="FD472" s="79">
        <v>66.409416198730469</v>
      </c>
      <c r="FE472" s="79">
        <v>71.280593872070313</v>
      </c>
      <c r="FF472" s="79">
        <v>76.2701416015625</v>
      </c>
      <c r="FG472" s="79">
        <v>81.649833679199219</v>
      </c>
      <c r="FH472" s="79">
        <v>85.5899658203125</v>
      </c>
      <c r="FI472" s="79">
        <v>88.68292236328125</v>
      </c>
      <c r="FJ472" s="79">
        <v>92.540397644042969</v>
      </c>
      <c r="FK472" s="79">
        <v>95.290779113769531</v>
      </c>
      <c r="FL472" s="79">
        <v>97.301132202148438</v>
      </c>
      <c r="FM472" s="79">
        <v>97.21026611328125</v>
      </c>
      <c r="FN472" s="79">
        <v>96.410232543945313</v>
      </c>
      <c r="FO472" s="79">
        <v>96.070625305175781</v>
      </c>
      <c r="FP472" s="79">
        <v>95.004165649414063</v>
      </c>
      <c r="FQ472" s="79">
        <v>91.658004760742188</v>
      </c>
      <c r="FR472" s="79">
        <v>85.773147583007813</v>
      </c>
      <c r="FS472" s="79">
        <v>82.125534057617188</v>
      </c>
      <c r="FT472" s="79">
        <v>78.142005920410156</v>
      </c>
      <c r="FU472" s="79">
        <v>4.800691083073616E-2</v>
      </c>
      <c r="FV472" s="79">
        <v>9.5855981111526489E-2</v>
      </c>
      <c r="FW472" s="79">
        <v>4.4717296957969666E-2</v>
      </c>
      <c r="FX472" s="79">
        <v>206</v>
      </c>
      <c r="FY472" s="79">
        <v>1</v>
      </c>
      <c r="FZ472" s="52"/>
      <c r="GA472" s="34"/>
    </row>
    <row r="473" spans="1:183" x14ac:dyDescent="0.25">
      <c r="A473" t="s">
        <v>186</v>
      </c>
      <c r="B473" t="s">
        <v>236</v>
      </c>
      <c r="C473" t="s">
        <v>194</v>
      </c>
      <c r="D473" t="s">
        <v>203</v>
      </c>
      <c r="E473" t="s">
        <v>208</v>
      </c>
      <c r="F473" t="s">
        <v>184</v>
      </c>
      <c r="G473" t="s">
        <v>1</v>
      </c>
      <c r="H473" s="79">
        <v>1455</v>
      </c>
      <c r="I473" s="79">
        <v>0.73959195613861084</v>
      </c>
      <c r="J473" s="79">
        <v>0.6573714017868042</v>
      </c>
      <c r="K473" s="79">
        <v>0.57479918003082275</v>
      </c>
      <c r="L473" s="79">
        <v>0.50438052415847778</v>
      </c>
      <c r="M473" s="79">
        <v>0.4983113706111908</v>
      </c>
      <c r="N473" s="79">
        <v>0.50162595510482788</v>
      </c>
      <c r="O473" s="79">
        <v>0.55139154195785522</v>
      </c>
      <c r="P473" s="79">
        <v>0.6428828239440918</v>
      </c>
      <c r="Q473" s="79">
        <v>0.67182457447052002</v>
      </c>
      <c r="R473" s="79">
        <v>0.6704634428024292</v>
      </c>
      <c r="S473" s="79">
        <v>0.69450104236602783</v>
      </c>
      <c r="T473" s="79">
        <v>0.85483700037002563</v>
      </c>
      <c r="U473" s="79">
        <v>0.91344445943832397</v>
      </c>
      <c r="V473" s="79">
        <v>0.91007918119430542</v>
      </c>
      <c r="W473" s="79">
        <v>1.0148100852966309</v>
      </c>
      <c r="X473" s="79">
        <v>1.1489850282669067</v>
      </c>
      <c r="Y473" s="79">
        <v>1.1223292350769043</v>
      </c>
      <c r="Z473" s="79">
        <v>1.3976351022720337</v>
      </c>
      <c r="AA473" s="79">
        <v>1.6643607616424561</v>
      </c>
      <c r="AB473" s="79">
        <v>1.6669542789459229</v>
      </c>
      <c r="AC473" s="79">
        <v>1.4485830068588257</v>
      </c>
      <c r="AD473" s="79">
        <v>1.3639940023422241</v>
      </c>
      <c r="AE473" s="79">
        <v>1.2244713306427002</v>
      </c>
      <c r="AF473" s="79">
        <v>1.0032085180282593</v>
      </c>
      <c r="AG473" s="79">
        <v>-4.589945450425148E-2</v>
      </c>
      <c r="AH473" s="79">
        <v>3.4046772867441177E-2</v>
      </c>
      <c r="AI473" s="79">
        <v>1.9430267857387662E-3</v>
      </c>
      <c r="AJ473" s="79">
        <v>-3.8288924843072891E-2</v>
      </c>
      <c r="AK473" s="79">
        <v>-5.8118902146816254E-2</v>
      </c>
      <c r="AL473" s="79">
        <v>-9.0404316782951355E-2</v>
      </c>
      <c r="AM473" s="79">
        <v>-0.27349615097045898</v>
      </c>
      <c r="AN473" s="79">
        <v>-0.11438353359699249</v>
      </c>
      <c r="AO473" s="79">
        <v>-6.5264202654361725E-2</v>
      </c>
      <c r="AP473" s="79">
        <v>-7.5009144842624664E-2</v>
      </c>
      <c r="AQ473" s="79">
        <v>-0.13350345194339752</v>
      </c>
      <c r="AR473" s="79">
        <v>-5.7685583829879761E-2</v>
      </c>
      <c r="AS473" s="79">
        <v>-6.5034784376621246E-2</v>
      </c>
      <c r="AT473" s="79">
        <v>-0.15606537461280823</v>
      </c>
      <c r="AU473" s="79">
        <v>-0.16787455976009369</v>
      </c>
      <c r="AV473" s="79">
        <v>-7.2810478508472443E-2</v>
      </c>
      <c r="AW473" s="79">
        <v>-0.18059234321117401</v>
      </c>
      <c r="AX473" s="79">
        <v>-9.6218220889568329E-2</v>
      </c>
      <c r="AY473" s="79">
        <v>-9.3561448156833649E-2</v>
      </c>
      <c r="AZ473" s="79">
        <v>0.13163192570209503</v>
      </c>
      <c r="BA473" s="79">
        <v>-0.12268181145191193</v>
      </c>
      <c r="BB473" s="79">
        <v>-0.1736752986907959</v>
      </c>
      <c r="BC473" s="79">
        <v>-0.15525326132774353</v>
      </c>
      <c r="BD473" s="79">
        <v>-0.1101405918598175</v>
      </c>
      <c r="BE473" s="79">
        <v>3.134528174996376E-2</v>
      </c>
      <c r="BF473" s="79">
        <v>0.10465837270021439</v>
      </c>
      <c r="BG473" s="79">
        <v>6.4986996352672577E-2</v>
      </c>
      <c r="BH473" s="79">
        <v>2.1146873012185097E-2</v>
      </c>
      <c r="BI473" s="79">
        <v>6.4944876357913017E-3</v>
      </c>
      <c r="BJ473" s="79">
        <v>-2.6551913470029831E-2</v>
      </c>
      <c r="BK473" s="79">
        <v>-0.18489216268062592</v>
      </c>
      <c r="BL473" s="79">
        <v>-3.6042500287294388E-2</v>
      </c>
      <c r="BM473" s="79">
        <v>2.1388545632362366E-2</v>
      </c>
      <c r="BN473" s="79">
        <v>2.8241224586963654E-2</v>
      </c>
      <c r="BO473" s="79">
        <v>-2.9958443716168404E-2</v>
      </c>
      <c r="BP473" s="79">
        <v>4.9581550061702728E-2</v>
      </c>
      <c r="BQ473" s="79">
        <v>5.8942854404449463E-2</v>
      </c>
      <c r="BR473" s="79">
        <v>-2.2933885455131531E-2</v>
      </c>
      <c r="BS473" s="79">
        <v>-3.6706812679767609E-2</v>
      </c>
      <c r="BT473" s="79">
        <v>5.9706401079893112E-2</v>
      </c>
      <c r="BU473" s="79">
        <v>-4.1702847927808762E-2</v>
      </c>
      <c r="BV473" s="79">
        <v>7.5099833309650421E-2</v>
      </c>
      <c r="BW473" s="79">
        <v>9.3385770916938782E-2</v>
      </c>
      <c r="BX473" s="79">
        <v>0.29202026128768921</v>
      </c>
      <c r="BY473" s="79">
        <v>1.9543156027793884E-2</v>
      </c>
      <c r="BZ473" s="79">
        <v>-3.6819674074649811E-2</v>
      </c>
      <c r="CA473" s="79">
        <v>-3.3465247601270676E-2</v>
      </c>
      <c r="CB473" s="79">
        <v>9.8844245076179504E-3</v>
      </c>
      <c r="CC473" s="79">
        <v>8.4844745695590973E-2</v>
      </c>
      <c r="CD473" s="79">
        <v>0.1535637378692627</v>
      </c>
      <c r="CE473" s="79">
        <v>0.1086510643362999</v>
      </c>
      <c r="CF473" s="79">
        <v>6.2311924993991852E-2</v>
      </c>
      <c r="CG473" s="79">
        <v>5.1245521754026413E-2</v>
      </c>
      <c r="CH473" s="79">
        <v>1.767207495868206E-2</v>
      </c>
      <c r="CI473" s="79">
        <v>-0.12352535873651505</v>
      </c>
      <c r="CJ473" s="79">
        <v>1.8216265365481377E-2</v>
      </c>
      <c r="CK473" s="79">
        <v>8.1403970718383789E-2</v>
      </c>
      <c r="CL473" s="79">
        <v>9.9752113223075867E-2</v>
      </c>
      <c r="CM473" s="79">
        <v>4.1756514459848404E-2</v>
      </c>
      <c r="CN473" s="79">
        <v>0.12387444078922272</v>
      </c>
      <c r="CO473" s="79">
        <v>0.14480939507484436</v>
      </c>
      <c r="CP473" s="79">
        <v>6.927257776260376E-2</v>
      </c>
      <c r="CQ473" s="79">
        <v>5.4139565676450729E-2</v>
      </c>
      <c r="CR473" s="79">
        <v>0.15148720145225525</v>
      </c>
      <c r="CS473" s="79">
        <v>5.4491598159074783E-2</v>
      </c>
      <c r="CT473" s="79">
        <v>0.19375419616699219</v>
      </c>
      <c r="CU473" s="79">
        <v>0.22286486625671387</v>
      </c>
      <c r="CV473" s="79">
        <v>0.40310472249984741</v>
      </c>
      <c r="CW473" s="79">
        <v>0.11804773658514023</v>
      </c>
      <c r="CX473" s="79">
        <v>5.7966116815805435E-2</v>
      </c>
      <c r="CY473" s="79">
        <v>5.0884760916233063E-2</v>
      </c>
      <c r="CZ473" s="79">
        <v>9.3013383448123932E-2</v>
      </c>
      <c r="DA473" s="79">
        <v>0.13834421336650848</v>
      </c>
      <c r="DB473" s="79">
        <v>0.20246914029121399</v>
      </c>
      <c r="DC473" s="79">
        <v>0.15231512486934662</v>
      </c>
      <c r="DD473" s="79">
        <v>0.10347697883844376</v>
      </c>
      <c r="DE473" s="79">
        <v>9.5996551215648651E-2</v>
      </c>
      <c r="DF473" s="79">
        <v>6.1896063387393951E-2</v>
      </c>
      <c r="DG473" s="79">
        <v>-6.2158528715372086E-2</v>
      </c>
      <c r="DH473" s="79">
        <v>7.2475031018257141E-2</v>
      </c>
      <c r="DI473" s="79">
        <v>0.14141939580440521</v>
      </c>
      <c r="DJ473" s="79">
        <v>0.17126300930976868</v>
      </c>
      <c r="DK473" s="79">
        <v>0.11347147077322006</v>
      </c>
      <c r="DL473" s="79">
        <v>0.1981673389673233</v>
      </c>
      <c r="DM473" s="79">
        <v>0.23067593574523926</v>
      </c>
      <c r="DN473" s="79">
        <v>0.16147904098033905</v>
      </c>
      <c r="DO473" s="79">
        <v>0.14498594403266907</v>
      </c>
      <c r="DP473" s="79">
        <v>0.24326798319816589</v>
      </c>
      <c r="DQ473" s="79">
        <v>0.15068604052066803</v>
      </c>
      <c r="DR473" s="79">
        <v>0.31240856647491455</v>
      </c>
      <c r="DS473" s="79">
        <v>0.35234394669532776</v>
      </c>
      <c r="DT473" s="79">
        <v>0.51418918371200562</v>
      </c>
      <c r="DU473" s="79">
        <v>0.21655231714248657</v>
      </c>
      <c r="DV473" s="79">
        <v>0.15275190770626068</v>
      </c>
      <c r="DW473" s="79">
        <v>0.13523475825786591</v>
      </c>
      <c r="DX473" s="79">
        <v>0.1761423647403717</v>
      </c>
      <c r="DY473" s="79">
        <v>0.21558895707130432</v>
      </c>
      <c r="DZ473" s="79">
        <v>0.27308070659637451</v>
      </c>
      <c r="EA473" s="79">
        <v>0.21535910665988922</v>
      </c>
      <c r="EB473" s="79">
        <v>0.16291278600692749</v>
      </c>
      <c r="EC473" s="79">
        <v>0.16060996055603027</v>
      </c>
      <c r="ED473" s="79">
        <v>0.12574847042560577</v>
      </c>
      <c r="EE473" s="79">
        <v>2.6445431634783745E-2</v>
      </c>
      <c r="EF473" s="79">
        <v>0.15081606805324554</v>
      </c>
      <c r="EG473" s="79">
        <v>0.2280721515417099</v>
      </c>
      <c r="EH473" s="79">
        <v>0.27451339364051819</v>
      </c>
      <c r="EI473" s="79">
        <v>0.21701647341251373</v>
      </c>
      <c r="EJ473" s="79">
        <v>0.3054344654083252</v>
      </c>
      <c r="EK473" s="79">
        <v>0.35465356707572937</v>
      </c>
      <c r="EL473" s="79">
        <v>0.29461053013801575</v>
      </c>
      <c r="EM473" s="79">
        <v>0.27615368366241455</v>
      </c>
      <c r="EN473" s="79">
        <v>0.37578487396240234</v>
      </c>
      <c r="EO473" s="79">
        <v>0.28957554697990417</v>
      </c>
      <c r="EP473" s="79">
        <v>0.48372665047645569</v>
      </c>
      <c r="EQ473" s="79">
        <v>0.53929120302200317</v>
      </c>
      <c r="ER473" s="79">
        <v>0.67457753419876099</v>
      </c>
      <c r="ES473" s="79">
        <v>0.35877725481987</v>
      </c>
      <c r="ET473" s="79">
        <v>0.28960752487182617</v>
      </c>
      <c r="EU473" s="79">
        <v>0.25702279806137085</v>
      </c>
      <c r="EV473" s="79">
        <v>0.29616737365722656</v>
      </c>
      <c r="EW473" s="79">
        <v>74.560455322265625</v>
      </c>
      <c r="EX473" s="79">
        <v>69.656135559082031</v>
      </c>
      <c r="EY473" s="79">
        <v>68.004646301269531</v>
      </c>
      <c r="EZ473" s="79">
        <v>66.969047546386719</v>
      </c>
      <c r="FA473" s="79">
        <v>66.684226989746094</v>
      </c>
      <c r="FB473" s="79">
        <v>68.309768676757813</v>
      </c>
      <c r="FC473" s="79">
        <v>67.480445861816406</v>
      </c>
      <c r="FD473" s="79">
        <v>68.160057067871094</v>
      </c>
      <c r="FE473" s="79">
        <v>73.606414794921875</v>
      </c>
      <c r="FF473" s="79">
        <v>79.955673217773438</v>
      </c>
      <c r="FG473" s="79">
        <v>84.905311584472656</v>
      </c>
      <c r="FH473" s="79">
        <v>87.579933166503906</v>
      </c>
      <c r="FI473" s="79">
        <v>90.096305847167969</v>
      </c>
      <c r="FJ473" s="79">
        <v>93.005409240722656</v>
      </c>
      <c r="FK473" s="79">
        <v>95.2733154296875</v>
      </c>
      <c r="FL473" s="79">
        <v>96.904678344726563</v>
      </c>
      <c r="FM473" s="79">
        <v>96.883857727050781</v>
      </c>
      <c r="FN473" s="79">
        <v>97.459190368652344</v>
      </c>
      <c r="FO473" s="79">
        <v>97.068397521972656</v>
      </c>
      <c r="FP473" s="79">
        <v>97.00616455078125</v>
      </c>
      <c r="FQ473" s="79">
        <v>90.722000122070313</v>
      </c>
      <c r="FR473" s="79">
        <v>83.695152282714844</v>
      </c>
      <c r="FS473" s="79">
        <v>79.968986511230469</v>
      </c>
      <c r="FT473" s="79">
        <v>76.928688049316406</v>
      </c>
      <c r="FU473" s="79">
        <v>5.689702183008194E-2</v>
      </c>
      <c r="FV473" s="79">
        <v>0.1248256117105484</v>
      </c>
      <c r="FW473" s="79">
        <v>5.2175547927618027E-2</v>
      </c>
      <c r="FX473" s="79">
        <v>142</v>
      </c>
      <c r="FY473" s="79">
        <v>1</v>
      </c>
      <c r="FZ473" s="52"/>
      <c r="GA473" s="34"/>
    </row>
    <row r="474" spans="1:183" x14ac:dyDescent="0.25">
      <c r="A474" t="s">
        <v>186</v>
      </c>
      <c r="B474" t="s">
        <v>236</v>
      </c>
      <c r="C474" t="s">
        <v>194</v>
      </c>
      <c r="D474" t="s">
        <v>203</v>
      </c>
      <c r="E474" t="s">
        <v>208</v>
      </c>
      <c r="F474" t="s">
        <v>185</v>
      </c>
      <c r="G474" t="s">
        <v>1</v>
      </c>
      <c r="H474" s="79">
        <v>588</v>
      </c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  <c r="AH474" s="79"/>
      <c r="AI474" s="79"/>
      <c r="AJ474" s="79"/>
      <c r="AK474" s="79"/>
      <c r="AL474" s="79"/>
      <c r="AM474" s="79"/>
      <c r="AN474" s="79"/>
      <c r="AO474" s="79"/>
      <c r="AP474" s="79"/>
      <c r="AQ474" s="79"/>
      <c r="AR474" s="79"/>
      <c r="AS474" s="79"/>
      <c r="AT474" s="79"/>
      <c r="AU474" s="79"/>
      <c r="AV474" s="79"/>
      <c r="AW474" s="79"/>
      <c r="AX474" s="79"/>
      <c r="AY474" s="79"/>
      <c r="AZ474" s="79"/>
      <c r="BA474" s="79"/>
      <c r="BB474" s="79"/>
      <c r="BC474" s="79"/>
      <c r="BD474" s="79"/>
      <c r="BE474" s="79"/>
      <c r="BF474" s="79"/>
      <c r="BG474" s="79"/>
      <c r="BH474" s="79"/>
      <c r="BI474" s="79"/>
      <c r="BJ474" s="79"/>
      <c r="BK474" s="79"/>
      <c r="BL474" s="79"/>
      <c r="BM474" s="79"/>
      <c r="BN474" s="79"/>
      <c r="BO474" s="79"/>
      <c r="BP474" s="79"/>
      <c r="BQ474" s="79"/>
      <c r="BR474" s="79"/>
      <c r="BS474" s="79"/>
      <c r="BT474" s="79"/>
      <c r="BU474" s="79"/>
      <c r="BV474" s="79"/>
      <c r="BW474" s="79"/>
      <c r="BX474" s="79"/>
      <c r="BY474" s="79"/>
      <c r="BZ474" s="79"/>
      <c r="CA474" s="79"/>
      <c r="CB474" s="79"/>
      <c r="CC474" s="79"/>
      <c r="CD474" s="79"/>
      <c r="CE474" s="79"/>
      <c r="CF474" s="79"/>
      <c r="CG474" s="79"/>
      <c r="CH474" s="79"/>
      <c r="CI474" s="79"/>
      <c r="CJ474" s="79"/>
      <c r="CK474" s="79"/>
      <c r="CL474" s="79"/>
      <c r="CM474" s="79"/>
      <c r="CN474" s="79"/>
      <c r="CO474" s="79"/>
      <c r="CP474" s="79"/>
      <c r="CQ474" s="79"/>
      <c r="CR474" s="79"/>
      <c r="CS474" s="79"/>
      <c r="CT474" s="79"/>
      <c r="CU474" s="79"/>
      <c r="CV474" s="79"/>
      <c r="CW474" s="79"/>
      <c r="CX474" s="79"/>
      <c r="CY474" s="79"/>
      <c r="CZ474" s="79"/>
      <c r="DA474" s="79"/>
      <c r="DB474" s="79"/>
      <c r="DC474" s="79"/>
      <c r="DD474" s="79"/>
      <c r="DE474" s="79"/>
      <c r="DF474" s="79"/>
      <c r="DG474" s="79"/>
      <c r="DH474" s="79"/>
      <c r="DI474" s="79"/>
      <c r="DJ474" s="79"/>
      <c r="DK474" s="79"/>
      <c r="DL474" s="79"/>
      <c r="DM474" s="79"/>
      <c r="DN474" s="79"/>
      <c r="DO474" s="79"/>
      <c r="DP474" s="79"/>
      <c r="DQ474" s="79"/>
      <c r="DR474" s="79"/>
      <c r="DS474" s="79"/>
      <c r="DT474" s="79"/>
      <c r="DU474" s="79"/>
      <c r="DV474" s="79"/>
      <c r="DW474" s="79"/>
      <c r="DX474" s="79"/>
      <c r="DY474" s="79"/>
      <c r="DZ474" s="79"/>
      <c r="EA474" s="79"/>
      <c r="EB474" s="79"/>
      <c r="EC474" s="79"/>
      <c r="ED474" s="79"/>
      <c r="EE474" s="79"/>
      <c r="EF474" s="79"/>
      <c r="EG474" s="79"/>
      <c r="EH474" s="79"/>
      <c r="EI474" s="79"/>
      <c r="EJ474" s="79"/>
      <c r="EK474" s="79"/>
      <c r="EL474" s="79"/>
      <c r="EM474" s="79"/>
      <c r="EN474" s="79"/>
      <c r="EO474" s="79"/>
      <c r="EP474" s="79"/>
      <c r="EQ474" s="79"/>
      <c r="ER474" s="79"/>
      <c r="ES474" s="79"/>
      <c r="ET474" s="79"/>
      <c r="EU474" s="79"/>
      <c r="EV474" s="79"/>
      <c r="EW474" s="79"/>
      <c r="EX474" s="79"/>
      <c r="EY474" s="79"/>
      <c r="EZ474" s="79"/>
      <c r="FA474" s="79"/>
      <c r="FB474" s="79"/>
      <c r="FC474" s="79"/>
      <c r="FD474" s="79"/>
      <c r="FE474" s="79"/>
      <c r="FF474" s="79"/>
      <c r="FG474" s="79"/>
      <c r="FH474" s="79"/>
      <c r="FI474" s="79"/>
      <c r="FJ474" s="79"/>
      <c r="FK474" s="79"/>
      <c r="FL474" s="79"/>
      <c r="FM474" s="79"/>
      <c r="FN474" s="79"/>
      <c r="FO474" s="79"/>
      <c r="FP474" s="79"/>
      <c r="FQ474" s="79"/>
      <c r="FR474" s="79"/>
      <c r="FS474" s="79"/>
      <c r="FT474" s="79"/>
      <c r="FU474" s="79"/>
      <c r="FV474" s="79"/>
      <c r="FW474" s="79"/>
      <c r="FX474" s="79">
        <v>52</v>
      </c>
      <c r="FY474" s="79">
        <v>0</v>
      </c>
      <c r="FZ474" s="52"/>
      <c r="GA474" s="34"/>
    </row>
    <row r="475" spans="1:183" x14ac:dyDescent="0.25">
      <c r="A475" t="s">
        <v>186</v>
      </c>
      <c r="B475" t="s">
        <v>236</v>
      </c>
      <c r="C475" t="s">
        <v>194</v>
      </c>
      <c r="D475" t="s">
        <v>203</v>
      </c>
      <c r="E475" t="s">
        <v>209</v>
      </c>
      <c r="F475" t="s">
        <v>1</v>
      </c>
      <c r="G475" t="s">
        <v>198</v>
      </c>
      <c r="H475" s="79">
        <v>26613</v>
      </c>
      <c r="I475" s="79">
        <v>0.54447567462921143</v>
      </c>
      <c r="J475" s="79">
        <v>0.46650683879852295</v>
      </c>
      <c r="K475" s="79">
        <v>0.42025306820869446</v>
      </c>
      <c r="L475" s="79">
        <v>0.39943283796310425</v>
      </c>
      <c r="M475" s="79">
        <v>0.37044680118560791</v>
      </c>
      <c r="N475" s="79">
        <v>0.37895163893699646</v>
      </c>
      <c r="O475" s="79">
        <v>0.42351621389389038</v>
      </c>
      <c r="P475" s="79">
        <v>0.46554353833198547</v>
      </c>
      <c r="Q475" s="79">
        <v>0.45625990629196167</v>
      </c>
      <c r="R475" s="79">
        <v>0.46590441465377808</v>
      </c>
      <c r="S475" s="79">
        <v>0.49192580580711365</v>
      </c>
      <c r="T475" s="79">
        <v>0.50881701707839966</v>
      </c>
      <c r="U475" s="79">
        <v>0.58384323120117188</v>
      </c>
      <c r="V475" s="79">
        <v>0.61675375699996948</v>
      </c>
      <c r="W475" s="79">
        <v>0.66546690464019775</v>
      </c>
      <c r="X475" s="79">
        <v>0.71867799758911133</v>
      </c>
      <c r="Y475" s="79">
        <v>0.7758602499961853</v>
      </c>
      <c r="Z475" s="79">
        <v>0.87027961015701294</v>
      </c>
      <c r="AA475" s="79">
        <v>0.92335915565490723</v>
      </c>
      <c r="AB475" s="79">
        <v>0.94283050298690796</v>
      </c>
      <c r="AC475" s="79">
        <v>0.96452277898788452</v>
      </c>
      <c r="AD475" s="79">
        <v>0.95175987482070923</v>
      </c>
      <c r="AE475" s="79">
        <v>0.82625752687454224</v>
      </c>
      <c r="AF475" s="79">
        <v>0.67318111658096313</v>
      </c>
      <c r="AG475" s="79">
        <v>-5.8078192174434662E-2</v>
      </c>
      <c r="AH475" s="79">
        <v>-5.5591210722923279E-2</v>
      </c>
      <c r="AI475" s="79">
        <v>-3.8477044552564621E-2</v>
      </c>
      <c r="AJ475" s="79">
        <v>-2.5862816721200943E-2</v>
      </c>
      <c r="AK475" s="79">
        <v>-4.0391471236944199E-2</v>
      </c>
      <c r="AL475" s="79">
        <v>-4.3066941201686859E-2</v>
      </c>
      <c r="AM475" s="79">
        <v>-3.1936988234519958E-2</v>
      </c>
      <c r="AN475" s="79">
        <v>-3.0818464234471321E-2</v>
      </c>
      <c r="AO475" s="79">
        <v>-2.0089464262127876E-2</v>
      </c>
      <c r="AP475" s="79">
        <v>-9.2027708888053894E-3</v>
      </c>
      <c r="AQ475" s="79">
        <v>-4.1189496405422688E-3</v>
      </c>
      <c r="AR475" s="79">
        <v>-3.5667937248945236E-2</v>
      </c>
      <c r="AS475" s="79">
        <v>-1.8254255875945091E-2</v>
      </c>
      <c r="AT475" s="79">
        <v>-3.0556540936231613E-2</v>
      </c>
      <c r="AU475" s="79">
        <v>-4.1538268327713013E-2</v>
      </c>
      <c r="AV475" s="79">
        <v>-2.7748318389058113E-2</v>
      </c>
      <c r="AW475" s="79">
        <v>-7.6208017766475677E-2</v>
      </c>
      <c r="AX475" s="79">
        <v>-6.0103766620159149E-2</v>
      </c>
      <c r="AY475" s="79">
        <v>-4.8924636095762253E-2</v>
      </c>
      <c r="AZ475" s="79">
        <v>-5.8815397322177887E-2</v>
      </c>
      <c r="BA475" s="79">
        <v>-0.11972013115882874</v>
      </c>
      <c r="BB475" s="79">
        <v>-0.10007427632808685</v>
      </c>
      <c r="BC475" s="79">
        <v>-8.9588314294815063E-2</v>
      </c>
      <c r="BD475" s="79">
        <v>-9.7992420196533203E-2</v>
      </c>
      <c r="BE475" s="79">
        <v>-3.9871912449598312E-2</v>
      </c>
      <c r="BF475" s="79">
        <v>-4.0063638240098953E-2</v>
      </c>
      <c r="BG475" s="79">
        <v>-2.489272877573967E-2</v>
      </c>
      <c r="BH475" s="79">
        <v>-1.2081197462975979E-2</v>
      </c>
      <c r="BI475" s="79">
        <v>-2.8067367151379585E-2</v>
      </c>
      <c r="BJ475" s="79">
        <v>-3.1297668814659119E-2</v>
      </c>
      <c r="BK475" s="79">
        <v>-2.0453028380870819E-2</v>
      </c>
      <c r="BL475" s="79">
        <v>-1.7204342409968376E-2</v>
      </c>
      <c r="BM475" s="79">
        <v>-5.90889947488904E-3</v>
      </c>
      <c r="BN475" s="79">
        <v>6.6403108648955822E-3</v>
      </c>
      <c r="BO475" s="79">
        <v>1.3471251353621483E-2</v>
      </c>
      <c r="BP475" s="79">
        <v>-1.7649421468377113E-2</v>
      </c>
      <c r="BQ475" s="79">
        <v>2.9958684463053942E-3</v>
      </c>
      <c r="BR475" s="79">
        <v>-8.1802168861031532E-3</v>
      </c>
      <c r="BS475" s="79">
        <v>-1.7379069700837135E-2</v>
      </c>
      <c r="BT475" s="79">
        <v>-2.2209009621292353E-3</v>
      </c>
      <c r="BU475" s="79">
        <v>-4.5647978782653809E-2</v>
      </c>
      <c r="BV475" s="79">
        <v>-3.0281949788331985E-2</v>
      </c>
      <c r="BW475" s="79">
        <v>-1.8643582239747047E-2</v>
      </c>
      <c r="BX475" s="79">
        <v>-2.6216521859169006E-2</v>
      </c>
      <c r="BY475" s="79">
        <v>-8.7917469441890717E-2</v>
      </c>
      <c r="BZ475" s="79">
        <v>-7.1391560137271881E-2</v>
      </c>
      <c r="CA475" s="79">
        <v>-6.5010547637939453E-2</v>
      </c>
      <c r="CB475" s="79">
        <v>-7.4066095054149628E-2</v>
      </c>
      <c r="CC475" s="79">
        <v>-2.726229652762413E-2</v>
      </c>
      <c r="CD475" s="79">
        <v>-2.9309293255209923E-2</v>
      </c>
      <c r="CE475" s="79">
        <v>-1.5484272502362728E-2</v>
      </c>
      <c r="CF475" s="79">
        <v>-2.5360891595482826E-3</v>
      </c>
      <c r="CG475" s="79">
        <v>-1.9531730562448502E-2</v>
      </c>
      <c r="CH475" s="79">
        <v>-2.3146305233240128E-2</v>
      </c>
      <c r="CI475" s="79">
        <v>-1.2499270029366016E-2</v>
      </c>
      <c r="CJ475" s="79">
        <v>-7.7752429060637951E-3</v>
      </c>
      <c r="CK475" s="79">
        <v>3.9125164039433002E-3</v>
      </c>
      <c r="CL475" s="79">
        <v>1.7613181844353676E-2</v>
      </c>
      <c r="CM475" s="79">
        <v>2.5654172524809837E-2</v>
      </c>
      <c r="CN475" s="79">
        <v>-5.1698526367545128E-3</v>
      </c>
      <c r="CO475" s="79">
        <v>1.7713639885187149E-2</v>
      </c>
      <c r="CP475" s="79">
        <v>7.3175546713173389E-3</v>
      </c>
      <c r="CQ475" s="79">
        <v>-6.4648460829630494E-4</v>
      </c>
      <c r="CR475" s="79">
        <v>1.5459311194717884E-2</v>
      </c>
      <c r="CS475" s="79">
        <v>-2.4482190608978271E-2</v>
      </c>
      <c r="CT475" s="79">
        <v>-9.6274502575397491E-3</v>
      </c>
      <c r="CU475" s="79">
        <v>2.3289830423891544E-3</v>
      </c>
      <c r="CV475" s="79">
        <v>-3.6386388819664717E-3</v>
      </c>
      <c r="CW475" s="79">
        <v>-6.5891042351722717E-2</v>
      </c>
      <c r="CX475" s="79">
        <v>-5.1525991410017014E-2</v>
      </c>
      <c r="CY475" s="79">
        <v>-4.798806831240654E-2</v>
      </c>
      <c r="CZ475" s="79">
        <v>-5.7494804263114929E-2</v>
      </c>
      <c r="DA475" s="79">
        <v>-1.4652680605649948E-2</v>
      </c>
      <c r="DB475" s="79">
        <v>-1.8554942682385445E-2</v>
      </c>
      <c r="DC475" s="79">
        <v>-6.0758176259696484E-3</v>
      </c>
      <c r="DD475" s="79">
        <v>7.0090191438794136E-3</v>
      </c>
      <c r="DE475" s="79">
        <v>-1.0996093042194843E-2</v>
      </c>
      <c r="DF475" s="79">
        <v>-1.4994940720498562E-2</v>
      </c>
      <c r="DG475" s="79">
        <v>-4.5455154031515121E-3</v>
      </c>
      <c r="DH475" s="79">
        <v>1.653856597840786E-3</v>
      </c>
      <c r="DI475" s="79">
        <v>1.3733932748436928E-2</v>
      </c>
      <c r="DJ475" s="79">
        <v>2.8586052358150482E-2</v>
      </c>
      <c r="DK475" s="79">
        <v>3.7837091833353043E-2</v>
      </c>
      <c r="DL475" s="79">
        <v>7.3097171261906624E-3</v>
      </c>
      <c r="DM475" s="79">
        <v>3.2431408762931824E-2</v>
      </c>
      <c r="DN475" s="79">
        <v>2.281532809138298E-2</v>
      </c>
      <c r="DO475" s="79">
        <v>1.6086099669337273E-2</v>
      </c>
      <c r="DP475" s="79">
        <v>3.3139519393444061E-2</v>
      </c>
      <c r="DQ475" s="79">
        <v>-3.3164042979478836E-3</v>
      </c>
      <c r="DR475" s="79">
        <v>1.1027048341929913E-2</v>
      </c>
      <c r="DS475" s="79">
        <v>2.3301549255847931E-2</v>
      </c>
      <c r="DT475" s="79">
        <v>1.8939241766929626E-2</v>
      </c>
      <c r="DU475" s="79">
        <v>-4.3864618986845016E-2</v>
      </c>
      <c r="DV475" s="79">
        <v>-3.1660430133342743E-2</v>
      </c>
      <c r="DW475" s="79">
        <v>-3.0965590849518776E-2</v>
      </c>
      <c r="DX475" s="79">
        <v>-4.0923506021499634E-2</v>
      </c>
      <c r="DY475" s="79">
        <v>3.5536016803234816E-3</v>
      </c>
      <c r="DZ475" s="79">
        <v>-3.0273741576820612E-3</v>
      </c>
      <c r="EA475" s="79">
        <v>7.5084972195327282E-3</v>
      </c>
      <c r="EB475" s="79">
        <v>2.0790640264749527E-2</v>
      </c>
      <c r="EC475" s="79">
        <v>1.328011741861701E-3</v>
      </c>
      <c r="ED475" s="79">
        <v>-3.2256669364869595E-3</v>
      </c>
      <c r="EE475" s="79">
        <v>6.9384444504976273E-3</v>
      </c>
      <c r="EF475" s="79">
        <v>1.5267978422343731E-2</v>
      </c>
      <c r="EG475" s="79">
        <v>2.7914496138691902E-2</v>
      </c>
      <c r="EH475" s="79">
        <v>4.4429134577512741E-2</v>
      </c>
      <c r="EI475" s="79">
        <v>5.5427294224500656E-2</v>
      </c>
      <c r="EJ475" s="79">
        <v>2.532823383808136E-2</v>
      </c>
      <c r="EK475" s="79">
        <v>5.3681537508964539E-2</v>
      </c>
      <c r="EL475" s="79">
        <v>4.5191649347543716E-2</v>
      </c>
      <c r="EM475" s="79">
        <v>4.0245294570922852E-2</v>
      </c>
      <c r="EN475" s="79">
        <v>5.8666940778493881E-2</v>
      </c>
      <c r="EO475" s="79">
        <v>2.7243630960583687E-2</v>
      </c>
      <c r="EP475" s="79">
        <v>4.0848866105079651E-2</v>
      </c>
      <c r="EQ475" s="79">
        <v>5.3582604974508286E-2</v>
      </c>
      <c r="ER475" s="79">
        <v>5.1538113504648209E-2</v>
      </c>
      <c r="ES475" s="79">
        <v>-1.2061960995197296E-2</v>
      </c>
      <c r="ET475" s="79">
        <v>-2.9777109157294035E-3</v>
      </c>
      <c r="EU475" s="79">
        <v>-6.3878321088850498E-3</v>
      </c>
      <c r="EV475" s="79">
        <v>-1.6997190192341805E-2</v>
      </c>
      <c r="EW475" s="79">
        <v>74.183387756347656</v>
      </c>
      <c r="EX475" s="79">
        <v>72.776023864746094</v>
      </c>
      <c r="EY475" s="79">
        <v>71.762191772460938</v>
      </c>
      <c r="EZ475" s="79">
        <v>69.986495971679688</v>
      </c>
      <c r="FA475" s="79">
        <v>68.674240112304688</v>
      </c>
      <c r="FB475" s="79">
        <v>68.072761535644531</v>
      </c>
      <c r="FC475" s="79">
        <v>67.056724548339844</v>
      </c>
      <c r="FD475" s="79">
        <v>66.825874328613281</v>
      </c>
      <c r="FE475" s="79">
        <v>70.456031799316406</v>
      </c>
      <c r="FF475" s="79">
        <v>75.329116821289063</v>
      </c>
      <c r="FG475" s="79">
        <v>80.083015441894531</v>
      </c>
      <c r="FH475" s="79">
        <v>85.201942443847656</v>
      </c>
      <c r="FI475" s="79">
        <v>89.725044250488281</v>
      </c>
      <c r="FJ475" s="79">
        <v>93.574600219726563</v>
      </c>
      <c r="FK475" s="79">
        <v>95.957878112792969</v>
      </c>
      <c r="FL475" s="79">
        <v>97.993293762207031</v>
      </c>
      <c r="FM475" s="79">
        <v>98.288131713867188</v>
      </c>
      <c r="FN475" s="79">
        <v>97.532768249511719</v>
      </c>
      <c r="FO475" s="79">
        <v>95.798423767089844</v>
      </c>
      <c r="FP475" s="79">
        <v>92.124359130859375</v>
      </c>
      <c r="FQ475" s="79">
        <v>86.745101928710938</v>
      </c>
      <c r="FR475" s="79">
        <v>81.752220153808594</v>
      </c>
      <c r="FS475" s="79">
        <v>78.302818298339844</v>
      </c>
      <c r="FT475" s="79">
        <v>76.649284362792969</v>
      </c>
      <c r="FU475" s="79">
        <v>1.0689846239984035E-2</v>
      </c>
      <c r="FV475" s="79">
        <v>2.3969082161784172E-2</v>
      </c>
      <c r="FW475" s="79">
        <v>9.1677755117416382E-3</v>
      </c>
      <c r="FX475" s="79">
        <v>3689</v>
      </c>
      <c r="FY475" s="79">
        <v>1</v>
      </c>
      <c r="FZ475" s="52"/>
      <c r="GA475" s="34"/>
    </row>
    <row r="476" spans="1:183" x14ac:dyDescent="0.25">
      <c r="A476" t="s">
        <v>186</v>
      </c>
      <c r="B476" t="s">
        <v>236</v>
      </c>
      <c r="C476" t="s">
        <v>194</v>
      </c>
      <c r="D476" t="s">
        <v>203</v>
      </c>
      <c r="E476" t="s">
        <v>209</v>
      </c>
      <c r="F476" t="s">
        <v>1</v>
      </c>
      <c r="G476" t="s">
        <v>200</v>
      </c>
      <c r="H476" s="79">
        <v>4062</v>
      </c>
      <c r="I476" s="79">
        <v>0.68746823072433472</v>
      </c>
      <c r="J476" s="79">
        <v>0.62795507907867432</v>
      </c>
      <c r="K476" s="79">
        <v>0.53676885366439819</v>
      </c>
      <c r="L476" s="79">
        <v>0.49325904250144958</v>
      </c>
      <c r="M476" s="79">
        <v>0.4765876829624176</v>
      </c>
      <c r="N476" s="79">
        <v>0.46880969405174255</v>
      </c>
      <c r="O476" s="79">
        <v>0.5291515588760376</v>
      </c>
      <c r="P476" s="79">
        <v>0.57085061073303223</v>
      </c>
      <c r="Q476" s="79">
        <v>0.57150876522064209</v>
      </c>
      <c r="R476" s="79">
        <v>0.5840180516242981</v>
      </c>
      <c r="S476" s="79">
        <v>0.64785754680633545</v>
      </c>
      <c r="T476" s="79">
        <v>0.67311441898345947</v>
      </c>
      <c r="U476" s="79">
        <v>0.78516310453414917</v>
      </c>
      <c r="V476" s="79">
        <v>0.872394859790802</v>
      </c>
      <c r="W476" s="79">
        <v>0.96665620803833008</v>
      </c>
      <c r="X476" s="79">
        <v>1.0367579460144043</v>
      </c>
      <c r="Y476" s="79">
        <v>1.1501014232635498</v>
      </c>
      <c r="Z476" s="79">
        <v>1.1768927574157715</v>
      </c>
      <c r="AA476" s="79">
        <v>1.2283332347869873</v>
      </c>
      <c r="AB476" s="79">
        <v>1.2195457220077515</v>
      </c>
      <c r="AC476" s="79">
        <v>1.2311506271362305</v>
      </c>
      <c r="AD476" s="79">
        <v>1.1379200220108032</v>
      </c>
      <c r="AE476" s="79">
        <v>1.0064005851745605</v>
      </c>
      <c r="AF476" s="79">
        <v>0.83311617374420166</v>
      </c>
      <c r="AG476" s="79">
        <v>-0.14195741713047028</v>
      </c>
      <c r="AH476" s="79">
        <v>-0.12585382163524628</v>
      </c>
      <c r="AI476" s="79">
        <v>-0.11212223768234253</v>
      </c>
      <c r="AJ476" s="79">
        <v>-8.5637785494327545E-2</v>
      </c>
      <c r="AK476" s="79">
        <v>-8.1602595746517181E-2</v>
      </c>
      <c r="AL476" s="79">
        <v>-0.11369451135396957</v>
      </c>
      <c r="AM476" s="79">
        <v>-8.1888839602470398E-2</v>
      </c>
      <c r="AN476" s="79">
        <v>-6.9955095648765564E-2</v>
      </c>
      <c r="AO476" s="79">
        <v>-7.3742970824241638E-2</v>
      </c>
      <c r="AP476" s="79">
        <v>-0.1333652138710022</v>
      </c>
      <c r="AQ476" s="79">
        <v>-0.10880834609270096</v>
      </c>
      <c r="AR476" s="79">
        <v>-0.15154175460338593</v>
      </c>
      <c r="AS476" s="79">
        <v>-0.12899172306060791</v>
      </c>
      <c r="AT476" s="79">
        <v>-0.13369154930114746</v>
      </c>
      <c r="AU476" s="79">
        <v>-0.13111682236194611</v>
      </c>
      <c r="AV476" s="79">
        <v>-0.13746052980422974</v>
      </c>
      <c r="AW476" s="79">
        <v>-8.648701012134552E-2</v>
      </c>
      <c r="AX476" s="79">
        <v>-0.13152791559696198</v>
      </c>
      <c r="AY476" s="79">
        <v>-9.6208594739437103E-2</v>
      </c>
      <c r="AZ476" s="79">
        <v>-9.6266075968742371E-2</v>
      </c>
      <c r="BA476" s="79">
        <v>-9.2348754405975342E-2</v>
      </c>
      <c r="BB476" s="79">
        <v>-0.17438113689422607</v>
      </c>
      <c r="BC476" s="79">
        <v>-0.18296763300895691</v>
      </c>
      <c r="BD476" s="79">
        <v>-0.17419692873954773</v>
      </c>
      <c r="BE476" s="79">
        <v>-9.8390676081180573E-2</v>
      </c>
      <c r="BF476" s="79">
        <v>-8.3034448325634003E-2</v>
      </c>
      <c r="BG476" s="79">
        <v>-7.6628290116786957E-2</v>
      </c>
      <c r="BH476" s="79">
        <v>-5.5195137858390808E-2</v>
      </c>
      <c r="BI476" s="79">
        <v>-5.1407765597105026E-2</v>
      </c>
      <c r="BJ476" s="79">
        <v>-8.54048952460289E-2</v>
      </c>
      <c r="BK476" s="79">
        <v>-5.0211288034915924E-2</v>
      </c>
      <c r="BL476" s="79">
        <v>-3.8902744650840759E-2</v>
      </c>
      <c r="BM476" s="79">
        <v>-4.1947811841964722E-2</v>
      </c>
      <c r="BN476" s="79">
        <v>-9.3667000532150269E-2</v>
      </c>
      <c r="BO476" s="79">
        <v>-6.6495716571807861E-2</v>
      </c>
      <c r="BP476" s="79">
        <v>-0.11275538802146912</v>
      </c>
      <c r="BQ476" s="79">
        <v>-8.4016479551792145E-2</v>
      </c>
      <c r="BR476" s="79">
        <v>-7.7934317290782928E-2</v>
      </c>
      <c r="BS476" s="79">
        <v>-7.5631141662597656E-2</v>
      </c>
      <c r="BT476" s="79">
        <v>-8.4235802292823792E-2</v>
      </c>
      <c r="BU476" s="79">
        <v>-2.9623599722981453E-2</v>
      </c>
      <c r="BV476" s="79">
        <v>-7.5374320149421692E-2</v>
      </c>
      <c r="BW476" s="79">
        <v>-3.8389235734939575E-2</v>
      </c>
      <c r="BX476" s="79">
        <v>-3.503601998090744E-2</v>
      </c>
      <c r="BY476" s="79">
        <v>-3.7683155387639999E-2</v>
      </c>
      <c r="BZ476" s="79">
        <v>-0.11737443506717682</v>
      </c>
      <c r="CA476" s="79">
        <v>-0.12863555550575256</v>
      </c>
      <c r="CB476" s="79">
        <v>-0.12637104094028473</v>
      </c>
      <c r="CC476" s="79">
        <v>-6.8216495215892792E-2</v>
      </c>
      <c r="CD476" s="79">
        <v>-5.3377881646156311E-2</v>
      </c>
      <c r="CE476" s="79">
        <v>-5.2045296877622604E-2</v>
      </c>
      <c r="CF476" s="79">
        <v>-3.4110650420188904E-2</v>
      </c>
      <c r="CG476" s="79">
        <v>-3.0494917184114456E-2</v>
      </c>
      <c r="CH476" s="79">
        <v>-6.5811589360237122E-2</v>
      </c>
      <c r="CI476" s="79">
        <v>-2.8271514922380447E-2</v>
      </c>
      <c r="CJ476" s="79">
        <v>-1.7395980656147003E-2</v>
      </c>
      <c r="CK476" s="79">
        <v>-1.9926588982343674E-2</v>
      </c>
      <c r="CL476" s="79">
        <v>-6.6172145307064056E-2</v>
      </c>
      <c r="CM476" s="79">
        <v>-3.7190116941928864E-2</v>
      </c>
      <c r="CN476" s="79">
        <v>-8.5892066359519958E-2</v>
      </c>
      <c r="CO476" s="79">
        <v>-5.2866756916046143E-2</v>
      </c>
      <c r="CP476" s="79">
        <v>-3.931703045964241E-2</v>
      </c>
      <c r="CQ476" s="79">
        <v>-3.7201926112174988E-2</v>
      </c>
      <c r="CR476" s="79">
        <v>-4.7372516244649887E-2</v>
      </c>
      <c r="CS476" s="79">
        <v>9.759821929037571E-3</v>
      </c>
      <c r="CT476" s="79">
        <v>-3.648250550031662E-2</v>
      </c>
      <c r="CU476" s="79">
        <v>1.6562766395509243E-3</v>
      </c>
      <c r="CV476" s="79">
        <v>7.3717362247407436E-3</v>
      </c>
      <c r="CW476" s="79">
        <v>1.7807414405979216E-4</v>
      </c>
      <c r="CX476" s="79">
        <v>-7.7891767024993896E-2</v>
      </c>
      <c r="CY476" s="79">
        <v>-9.1005302965641022E-2</v>
      </c>
      <c r="CZ476" s="79">
        <v>-9.3246981501579285E-2</v>
      </c>
      <c r="DA476" s="79">
        <v>-3.8042310625314713E-2</v>
      </c>
      <c r="DB476" s="79">
        <v>-2.3721311241388321E-2</v>
      </c>
      <c r="DC476" s="79">
        <v>-2.7462299913167953E-2</v>
      </c>
      <c r="DD476" s="79">
        <v>-1.3026164844632149E-2</v>
      </c>
      <c r="DE476" s="79">
        <v>-9.5820678398013115E-3</v>
      </c>
      <c r="DF476" s="79">
        <v>-4.6218287199735641E-2</v>
      </c>
      <c r="DG476" s="79">
        <v>-6.3317427411675453E-3</v>
      </c>
      <c r="DH476" s="79">
        <v>4.1107861325144768E-3</v>
      </c>
      <c r="DI476" s="79">
        <v>2.0946383010596037E-3</v>
      </c>
      <c r="DJ476" s="79">
        <v>-3.8677278906106949E-2</v>
      </c>
      <c r="DK476" s="79">
        <v>-7.884519174695015E-3</v>
      </c>
      <c r="DL476" s="79">
        <v>-5.9028748422861099E-2</v>
      </c>
      <c r="DM476" s="79">
        <v>-2.1717038005590439E-2</v>
      </c>
      <c r="DN476" s="79">
        <v>-6.9974130019545555E-4</v>
      </c>
      <c r="DO476" s="79">
        <v>1.2272873427718878E-3</v>
      </c>
      <c r="DP476" s="79">
        <v>-1.0509231127798557E-2</v>
      </c>
      <c r="DQ476" s="79">
        <v>4.9143243581056595E-2</v>
      </c>
      <c r="DR476" s="79">
        <v>2.4093063548207283E-3</v>
      </c>
      <c r="DS476" s="79">
        <v>4.17017862200737E-2</v>
      </c>
      <c r="DT476" s="79">
        <v>4.9779489636421204E-2</v>
      </c>
      <c r="DU476" s="79">
        <v>3.8039300590753555E-2</v>
      </c>
      <c r="DV476" s="79">
        <v>-3.8409095257520676E-2</v>
      </c>
      <c r="DW476" s="79">
        <v>-5.3375069051980972E-2</v>
      </c>
      <c r="DX476" s="79">
        <v>-6.012292206287384E-2</v>
      </c>
      <c r="DY476" s="79">
        <v>5.524415522813797E-3</v>
      </c>
      <c r="DZ476" s="79">
        <v>1.9098065793514252E-2</v>
      </c>
      <c r="EA476" s="79">
        <v>8.0316429957747459E-3</v>
      </c>
      <c r="EB476" s="79">
        <v>1.7416482791304588E-2</v>
      </c>
      <c r="EC476" s="79">
        <v>2.0612765103578568E-2</v>
      </c>
      <c r="ED476" s="79">
        <v>-1.7928669229149818E-2</v>
      </c>
      <c r="EE476" s="79">
        <v>2.5345804169774055E-2</v>
      </c>
      <c r="EF476" s="79">
        <v>3.5163138061761856E-2</v>
      </c>
      <c r="EG476" s="79">
        <v>3.3889792859554291E-2</v>
      </c>
      <c r="EH476" s="79">
        <v>1.0209367610514164E-3</v>
      </c>
      <c r="EI476" s="79">
        <v>3.4428112208843231E-2</v>
      </c>
      <c r="EJ476" s="79">
        <v>-2.0242379978299141E-2</v>
      </c>
      <c r="EK476" s="79">
        <v>2.3258212953805923E-2</v>
      </c>
      <c r="EL476" s="79">
        <v>5.5057492107152939E-2</v>
      </c>
      <c r="EM476" s="79">
        <v>5.6712966412305832E-2</v>
      </c>
      <c r="EN476" s="79">
        <v>4.2715497314929962E-2</v>
      </c>
      <c r="EO476" s="79">
        <v>0.10600665211677551</v>
      </c>
      <c r="EP476" s="79">
        <v>5.8562904596328735E-2</v>
      </c>
      <c r="EQ476" s="79">
        <v>9.9521145224571228E-2</v>
      </c>
      <c r="ER476" s="79">
        <v>0.11100955307483673</v>
      </c>
      <c r="ES476" s="79">
        <v>9.2704899609088898E-2</v>
      </c>
      <c r="ET476" s="79">
        <v>1.859760656952858E-2</v>
      </c>
      <c r="EU476" s="79">
        <v>9.5702626276761293E-4</v>
      </c>
      <c r="EV476" s="79">
        <v>-1.2297032400965691E-2</v>
      </c>
      <c r="EW476" s="79">
        <v>77.682846069335938</v>
      </c>
      <c r="EX476" s="79">
        <v>75.598526000976563</v>
      </c>
      <c r="EY476" s="79">
        <v>73.940521240234375</v>
      </c>
      <c r="EZ476" s="79">
        <v>72.481132507324219</v>
      </c>
      <c r="FA476" s="79">
        <v>71.147407531738281</v>
      </c>
      <c r="FB476" s="79">
        <v>70.410163879394531</v>
      </c>
      <c r="FC476" s="79">
        <v>69.2552490234375</v>
      </c>
      <c r="FD476" s="79">
        <v>68.898040771484375</v>
      </c>
      <c r="FE476" s="79">
        <v>72.310806274414063</v>
      </c>
      <c r="FF476" s="79">
        <v>77.619285583496094</v>
      </c>
      <c r="FG476" s="79">
        <v>82.485008239746094</v>
      </c>
      <c r="FH476" s="79">
        <v>87.258003234863281</v>
      </c>
      <c r="FI476" s="79">
        <v>91.522392272949219</v>
      </c>
      <c r="FJ476" s="79">
        <v>95.252067565917969</v>
      </c>
      <c r="FK476" s="79">
        <v>97.916786193847656</v>
      </c>
      <c r="FL476" s="79">
        <v>99.991409301757813</v>
      </c>
      <c r="FM476" s="79">
        <v>100.46146392822266</v>
      </c>
      <c r="FN476" s="79">
        <v>100.01580810546875</v>
      </c>
      <c r="FO476" s="79">
        <v>98.632110595703125</v>
      </c>
      <c r="FP476" s="79">
        <v>95.634605407714844</v>
      </c>
      <c r="FQ476" s="79">
        <v>90.967231750488281</v>
      </c>
      <c r="FR476" s="79">
        <v>86.081794738769531</v>
      </c>
      <c r="FS476" s="79">
        <v>82.023284912109375</v>
      </c>
      <c r="FT476" s="79">
        <v>79.778030395507813</v>
      </c>
      <c r="FU476" s="79">
        <v>2.4481650441884995E-2</v>
      </c>
      <c r="FV476" s="79">
        <v>4.4671542942523956E-2</v>
      </c>
      <c r="FW476" s="79">
        <v>2.3742629215121269E-2</v>
      </c>
      <c r="FX476" s="79">
        <v>942</v>
      </c>
      <c r="FY476" s="79">
        <v>1</v>
      </c>
      <c r="FZ476" s="52"/>
      <c r="GA476" s="34"/>
    </row>
    <row r="477" spans="1:183" x14ac:dyDescent="0.25">
      <c r="A477" t="s">
        <v>186</v>
      </c>
      <c r="B477" t="s">
        <v>236</v>
      </c>
      <c r="C477" t="s">
        <v>194</v>
      </c>
      <c r="D477" t="s">
        <v>203</v>
      </c>
      <c r="E477" t="s">
        <v>209</v>
      </c>
      <c r="F477" t="s">
        <v>1</v>
      </c>
      <c r="G477" t="s">
        <v>1</v>
      </c>
      <c r="H477" s="79">
        <v>30675</v>
      </c>
      <c r="I477" s="79">
        <v>0.56341081857681274</v>
      </c>
      <c r="J477" s="79">
        <v>0.48788589239120483</v>
      </c>
      <c r="K477" s="79">
        <v>0.43568208813667297</v>
      </c>
      <c r="L477" s="79">
        <v>0.41185733675956726</v>
      </c>
      <c r="M477" s="79">
        <v>0.38450205326080322</v>
      </c>
      <c r="N477" s="79">
        <v>0.39085069298744202</v>
      </c>
      <c r="O477" s="79">
        <v>0.43750452995300293</v>
      </c>
      <c r="P477" s="79">
        <v>0.47948837280273438</v>
      </c>
      <c r="Q477" s="79">
        <v>0.47152119874954224</v>
      </c>
      <c r="R477" s="79">
        <v>0.48154512047767639</v>
      </c>
      <c r="S477" s="79">
        <v>0.51257437467575073</v>
      </c>
      <c r="T477" s="79">
        <v>0.53057336807250977</v>
      </c>
      <c r="U477" s="79">
        <v>0.61050206422805786</v>
      </c>
      <c r="V477" s="79">
        <v>0.65060591697692871</v>
      </c>
      <c r="W477" s="79">
        <v>0.70535051822662354</v>
      </c>
      <c r="X477" s="79">
        <v>0.76079827547073364</v>
      </c>
      <c r="Y477" s="79">
        <v>0.82541751861572266</v>
      </c>
      <c r="Z477" s="79">
        <v>0.91088151931762695</v>
      </c>
      <c r="AA477" s="79">
        <v>0.96374398469924927</v>
      </c>
      <c r="AB477" s="79">
        <v>0.97947335243225098</v>
      </c>
      <c r="AC477" s="79">
        <v>0.99982970952987671</v>
      </c>
      <c r="AD477" s="79">
        <v>0.97641134262084961</v>
      </c>
      <c r="AE477" s="79">
        <v>0.8501121997833252</v>
      </c>
      <c r="AF477" s="79">
        <v>0.69435977935791016</v>
      </c>
      <c r="AG477" s="79">
        <v>-6.1148166656494141E-2</v>
      </c>
      <c r="AH477" s="79">
        <v>-5.7235579937696457E-2</v>
      </c>
      <c r="AI477" s="79">
        <v>-4.1801583021879196E-2</v>
      </c>
      <c r="AJ477" s="79">
        <v>-2.8074292466044426E-2</v>
      </c>
      <c r="AK477" s="79">
        <v>-4.0304988622665405E-2</v>
      </c>
      <c r="AL477" s="79">
        <v>-4.7205228358507156E-2</v>
      </c>
      <c r="AM477" s="79">
        <v>-3.2885298132896423E-2</v>
      </c>
      <c r="AN477" s="79">
        <v>-3.0217913910746574E-2</v>
      </c>
      <c r="AO477" s="79">
        <v>-2.1253561601042747E-2</v>
      </c>
      <c r="AP477" s="79">
        <v>-1.8390120938420296E-2</v>
      </c>
      <c r="AQ477" s="79">
        <v>-1.01842125877738E-2</v>
      </c>
      <c r="AR477" s="79">
        <v>-4.3710172176361084E-2</v>
      </c>
      <c r="AS477" s="79">
        <v>-2.4425476789474487E-2</v>
      </c>
      <c r="AT477" s="79">
        <v>-3.4012880176305771E-2</v>
      </c>
      <c r="AU477" s="79">
        <v>-4.3080642819404602E-2</v>
      </c>
      <c r="AV477" s="79">
        <v>-3.2199405133724213E-2</v>
      </c>
      <c r="AW477" s="79">
        <v>-6.6598840057849884E-2</v>
      </c>
      <c r="AX477" s="79">
        <v>-5.8748558163642883E-2</v>
      </c>
      <c r="AY477" s="79">
        <v>-4.4076628983020782E-2</v>
      </c>
      <c r="AZ477" s="79">
        <v>-5.1979232579469681E-2</v>
      </c>
      <c r="BA477" s="79">
        <v>-0.10542368143796921</v>
      </c>
      <c r="BB477" s="79">
        <v>-9.9032223224639893E-2</v>
      </c>
      <c r="BC477" s="79">
        <v>-9.1775029897689819E-2</v>
      </c>
      <c r="BD477" s="79">
        <v>-9.8962858319282532E-2</v>
      </c>
      <c r="BE477" s="79">
        <v>-4.4332176446914673E-2</v>
      </c>
      <c r="BF477" s="79">
        <v>-4.2619511485099792E-2</v>
      </c>
      <c r="BG477" s="79">
        <v>-2.9113460332155228E-2</v>
      </c>
      <c r="BH477" s="79">
        <v>-1.5456353314220905E-2</v>
      </c>
      <c r="BI477" s="79">
        <v>-2.888968400657177E-2</v>
      </c>
      <c r="BJ477" s="79">
        <v>-3.6328945308923721E-2</v>
      </c>
      <c r="BK477" s="79">
        <v>-2.207501232624054E-2</v>
      </c>
      <c r="BL477" s="79">
        <v>-1.7711281776428223E-2</v>
      </c>
      <c r="BM477" s="79">
        <v>-8.2502933219075203E-3</v>
      </c>
      <c r="BN477" s="79">
        <v>-3.6740326322615147E-3</v>
      </c>
      <c r="BO477" s="79">
        <v>6.0727633535861969E-3</v>
      </c>
      <c r="BP477" s="79">
        <v>-2.7255551889538765E-2</v>
      </c>
      <c r="BQ477" s="79">
        <v>-5.051211453974247E-3</v>
      </c>
      <c r="BR477" s="79">
        <v>-1.3242986053228378E-2</v>
      </c>
      <c r="BS477" s="79">
        <v>-2.0870119333267212E-2</v>
      </c>
      <c r="BT477" s="79">
        <v>-8.9579066261649132E-3</v>
      </c>
      <c r="BU477" s="79">
        <v>-3.9037052541971207E-2</v>
      </c>
      <c r="BV477" s="79">
        <v>-3.1828418374061584E-2</v>
      </c>
      <c r="BW477" s="79">
        <v>-1.6712447628378868E-2</v>
      </c>
      <c r="BX477" s="79">
        <v>-2.255781926214695E-2</v>
      </c>
      <c r="BY477" s="79">
        <v>-7.6898552477359772E-2</v>
      </c>
      <c r="BZ477" s="79">
        <v>-7.302788645029068E-2</v>
      </c>
      <c r="CA477" s="79">
        <v>-6.9270797073841095E-2</v>
      </c>
      <c r="CB477" s="79">
        <v>-7.7260270714759827E-2</v>
      </c>
      <c r="CC477" s="79">
        <v>-3.2685473561286926E-2</v>
      </c>
      <c r="CD477" s="79">
        <v>-3.2496467232704163E-2</v>
      </c>
      <c r="CE477" s="79">
        <v>-2.0325701683759689E-2</v>
      </c>
      <c r="CF477" s="79">
        <v>-6.717209704220295E-3</v>
      </c>
      <c r="CG477" s="79">
        <v>-2.0983479917049408E-2</v>
      </c>
      <c r="CH477" s="79">
        <v>-2.8796067461371422E-2</v>
      </c>
      <c r="CI477" s="79">
        <v>-1.4587840065360069E-2</v>
      </c>
      <c r="CJ477" s="79">
        <v>-9.0492255985736847E-3</v>
      </c>
      <c r="CK477" s="79">
        <v>7.557297358289361E-4</v>
      </c>
      <c r="CL477" s="79">
        <v>6.5182852558791637E-3</v>
      </c>
      <c r="CM477" s="79">
        <v>1.7332296818494797E-2</v>
      </c>
      <c r="CN477" s="79">
        <v>-1.5859132632613182E-2</v>
      </c>
      <c r="CO477" s="79">
        <v>8.3673456683754921E-3</v>
      </c>
      <c r="CP477" s="79">
        <v>1.1421774979680777E-3</v>
      </c>
      <c r="CQ477" s="79">
        <v>-5.4871756583452225E-3</v>
      </c>
      <c r="CR477" s="79">
        <v>7.1390857920050621E-3</v>
      </c>
      <c r="CS477" s="79">
        <v>-1.9947845488786697E-2</v>
      </c>
      <c r="CT477" s="79">
        <v>-1.3183610513806343E-2</v>
      </c>
      <c r="CU477" s="79">
        <v>2.2399029694497585E-3</v>
      </c>
      <c r="CV477" s="79">
        <v>-2.1806389559060335E-3</v>
      </c>
      <c r="CW477" s="79">
        <v>-5.7142138481140137E-2</v>
      </c>
      <c r="CX477" s="79">
        <v>-5.5017359554767609E-2</v>
      </c>
      <c r="CY477" s="79">
        <v>-5.3684435784816742E-2</v>
      </c>
      <c r="CZ477" s="79">
        <v>-6.2229126691818237E-2</v>
      </c>
      <c r="DA477" s="79">
        <v>-2.103877067565918E-2</v>
      </c>
      <c r="DB477" s="79">
        <v>-2.2373424842953682E-2</v>
      </c>
      <c r="DC477" s="79">
        <v>-1.1537943966686726E-2</v>
      </c>
      <c r="DD477" s="79">
        <v>2.0219350699335337E-3</v>
      </c>
      <c r="DE477" s="79">
        <v>-1.3077273964881897E-2</v>
      </c>
      <c r="DF477" s="79">
        <v>-2.1263187751173973E-2</v>
      </c>
      <c r="DG477" s="79">
        <v>-7.1006682701408863E-3</v>
      </c>
      <c r="DH477" s="79">
        <v>-3.8716997369192541E-4</v>
      </c>
      <c r="DI477" s="79">
        <v>9.7617534920573235E-3</v>
      </c>
      <c r="DJ477" s="79">
        <v>1.6710603609681129E-2</v>
      </c>
      <c r="DK477" s="79">
        <v>2.8591828420758247E-2</v>
      </c>
      <c r="DL477" s="79">
        <v>-4.4627119787037373E-3</v>
      </c>
      <c r="DM477" s="79">
        <v>2.1785903722047806E-2</v>
      </c>
      <c r="DN477" s="79">
        <v>1.5527340583503246E-2</v>
      </c>
      <c r="DO477" s="79">
        <v>9.8957661539316177E-3</v>
      </c>
      <c r="DP477" s="79">
        <v>2.3236077278852463E-2</v>
      </c>
      <c r="DQ477" s="79">
        <v>-8.5863616550341249E-4</v>
      </c>
      <c r="DR477" s="79">
        <v>5.461196880787611E-3</v>
      </c>
      <c r="DS477" s="79">
        <v>2.119225449860096E-2</v>
      </c>
      <c r="DT477" s="79">
        <v>1.8196539953351021E-2</v>
      </c>
      <c r="DU477" s="79">
        <v>-3.7385720759630203E-2</v>
      </c>
      <c r="DV477" s="79">
        <v>-3.7006836384534836E-2</v>
      </c>
      <c r="DW477" s="79">
        <v>-3.8098067045211792E-2</v>
      </c>
      <c r="DX477" s="79">
        <v>-4.7197978943586349E-2</v>
      </c>
      <c r="DY477" s="79">
        <v>-4.2227841913700104E-3</v>
      </c>
      <c r="DZ477" s="79">
        <v>-7.7573568560183048E-3</v>
      </c>
      <c r="EA477" s="79">
        <v>1.1501815170049667E-3</v>
      </c>
      <c r="EB477" s="79">
        <v>1.4639871194958687E-2</v>
      </c>
      <c r="EC477" s="79">
        <v>-1.6619694652035832E-3</v>
      </c>
      <c r="ED477" s="79">
        <v>-1.0386904701590538E-2</v>
      </c>
      <c r="EE477" s="79">
        <v>3.7096180021762848E-3</v>
      </c>
      <c r="EF477" s="79">
        <v>1.2119462713599205E-2</v>
      </c>
      <c r="EG477" s="79">
        <v>2.2765019908547401E-2</v>
      </c>
      <c r="EH477" s="79">
        <v>3.1426690518856049E-2</v>
      </c>
      <c r="EI477" s="79">
        <v>4.484880343079567E-2</v>
      </c>
      <c r="EJ477" s="79">
        <v>1.1991908773779869E-2</v>
      </c>
      <c r="EK477" s="79">
        <v>4.1160169988870621E-2</v>
      </c>
      <c r="EL477" s="79">
        <v>3.6297231912612915E-2</v>
      </c>
      <c r="EM477" s="79">
        <v>3.2106291502714157E-2</v>
      </c>
      <c r="EN477" s="79">
        <v>4.6477574855089188E-2</v>
      </c>
      <c r="EO477" s="79">
        <v>2.6703149080276489E-2</v>
      </c>
      <c r="EP477" s="79">
        <v>3.2381337136030197E-2</v>
      </c>
      <c r="EQ477" s="79">
        <v>4.8556439578533173E-2</v>
      </c>
      <c r="ER477" s="79">
        <v>4.7617953270673752E-2</v>
      </c>
      <c r="ES477" s="79">
        <v>-8.8606001809239388E-3</v>
      </c>
      <c r="ET477" s="79">
        <v>-1.1002504266798496E-2</v>
      </c>
      <c r="EU477" s="79">
        <v>-1.5593836084008217E-2</v>
      </c>
      <c r="EV477" s="79">
        <v>-2.5495389476418495E-2</v>
      </c>
      <c r="EW477" s="79">
        <v>74.770851135253906</v>
      </c>
      <c r="EX477" s="79">
        <v>73.265380859375</v>
      </c>
      <c r="EY477" s="79">
        <v>72.134658813476563</v>
      </c>
      <c r="EZ477" s="79">
        <v>70.402694702148438</v>
      </c>
      <c r="FA477" s="79">
        <v>69.083793640136719</v>
      </c>
      <c r="FB477" s="79">
        <v>68.467079162597656</v>
      </c>
      <c r="FC477" s="79">
        <v>67.415679931640625</v>
      </c>
      <c r="FD477" s="79">
        <v>67.156272888183594</v>
      </c>
      <c r="FE477" s="79">
        <v>70.764595031738281</v>
      </c>
      <c r="FF477" s="79">
        <v>75.744209289550781</v>
      </c>
      <c r="FG477" s="79">
        <v>80.522987365722656</v>
      </c>
      <c r="FH477" s="79">
        <v>85.580123901367188</v>
      </c>
      <c r="FI477" s="79">
        <v>90.056289672851563</v>
      </c>
      <c r="FJ477" s="79">
        <v>93.886421203613281</v>
      </c>
      <c r="FK477" s="79">
        <v>96.324203491210938</v>
      </c>
      <c r="FL477" s="79">
        <v>98.3739013671875</v>
      </c>
      <c r="FM477" s="79">
        <v>98.676345825195313</v>
      </c>
      <c r="FN477" s="79">
        <v>97.964515686035156</v>
      </c>
      <c r="FO477" s="79">
        <v>96.277145385742188</v>
      </c>
      <c r="FP477" s="79">
        <v>92.698341369628906</v>
      </c>
      <c r="FQ477" s="79">
        <v>87.396232604980469</v>
      </c>
      <c r="FR477" s="79">
        <v>82.42803955078125</v>
      </c>
      <c r="FS477" s="79">
        <v>78.901023864746094</v>
      </c>
      <c r="FT477" s="79">
        <v>77.156562805175781</v>
      </c>
      <c r="FU477" s="79">
        <v>9.8245721310377121E-3</v>
      </c>
      <c r="FV477" s="79">
        <v>2.1620079874992371E-2</v>
      </c>
      <c r="FW477" s="79">
        <v>8.5526211187243462E-3</v>
      </c>
      <c r="FX477" s="79">
        <v>4631</v>
      </c>
      <c r="FY477" s="79">
        <v>1</v>
      </c>
      <c r="FZ477" s="52"/>
      <c r="GA477" s="34"/>
    </row>
    <row r="478" spans="1:183" x14ac:dyDescent="0.25">
      <c r="A478" t="s">
        <v>186</v>
      </c>
      <c r="B478" t="s">
        <v>236</v>
      </c>
      <c r="C478" t="s">
        <v>194</v>
      </c>
      <c r="D478" t="s">
        <v>203</v>
      </c>
      <c r="E478" t="s">
        <v>209</v>
      </c>
      <c r="F478" t="s">
        <v>178</v>
      </c>
      <c r="G478" t="s">
        <v>1</v>
      </c>
      <c r="H478" s="79">
        <v>22290</v>
      </c>
      <c r="I478" s="79">
        <v>0.47337722778320313</v>
      </c>
      <c r="J478" s="79">
        <v>0.40682044625282288</v>
      </c>
      <c r="K478" s="79">
        <v>0.35970640182495117</v>
      </c>
      <c r="L478" s="79">
        <v>0.33394685387611389</v>
      </c>
      <c r="M478" s="79">
        <v>0.32322943210601807</v>
      </c>
      <c r="N478" s="79">
        <v>0.33366960287094116</v>
      </c>
      <c r="O478" s="79">
        <v>0.3673383891582489</v>
      </c>
      <c r="P478" s="79">
        <v>0.41147050261497498</v>
      </c>
      <c r="Q478" s="79">
        <v>0.40342170000076294</v>
      </c>
      <c r="R478" s="79">
        <v>0.41208842396736145</v>
      </c>
      <c r="S478" s="79">
        <v>0.42075198888778687</v>
      </c>
      <c r="T478" s="79">
        <v>0.44787043333053589</v>
      </c>
      <c r="U478" s="79">
        <v>0.49267160892486572</v>
      </c>
      <c r="V478" s="79">
        <v>0.52276664972305298</v>
      </c>
      <c r="W478" s="79">
        <v>0.56269210577011108</v>
      </c>
      <c r="X478" s="79">
        <v>0.59703058004379272</v>
      </c>
      <c r="Y478" s="79">
        <v>0.64695894718170166</v>
      </c>
      <c r="Z478" s="79">
        <v>0.734885573387146</v>
      </c>
      <c r="AA478" s="79">
        <v>0.79448604583740234</v>
      </c>
      <c r="AB478" s="79">
        <v>0.80518984794616699</v>
      </c>
      <c r="AC478" s="79">
        <v>0.84512984752655029</v>
      </c>
      <c r="AD478" s="79">
        <v>0.82277846336364746</v>
      </c>
      <c r="AE478" s="79">
        <v>0.72377562522888184</v>
      </c>
      <c r="AF478" s="79">
        <v>0.59272497892379761</v>
      </c>
      <c r="AG478" s="79">
        <v>-8.2783527672290802E-2</v>
      </c>
      <c r="AH478" s="79">
        <v>-6.861557811498642E-2</v>
      </c>
      <c r="AI478" s="79">
        <v>-5.4346784949302673E-2</v>
      </c>
      <c r="AJ478" s="79">
        <v>-4.607275128364563E-2</v>
      </c>
      <c r="AK478" s="79">
        <v>-3.5782836377620697E-2</v>
      </c>
      <c r="AL478" s="79">
        <v>-2.2768350318074226E-2</v>
      </c>
      <c r="AM478" s="79">
        <v>-1.4955168589949608E-2</v>
      </c>
      <c r="AN478" s="79">
        <v>-1.2494773603975773E-2</v>
      </c>
      <c r="AO478" s="79">
        <v>-1.4231129549443722E-2</v>
      </c>
      <c r="AP478" s="79">
        <v>-1.7317152814939618E-3</v>
      </c>
      <c r="AQ478" s="79">
        <v>-5.7696267031133175E-3</v>
      </c>
      <c r="AR478" s="79">
        <v>-2.3955045267939568E-2</v>
      </c>
      <c r="AS478" s="79">
        <v>-2.8623506426811218E-2</v>
      </c>
      <c r="AT478" s="79">
        <v>-2.9085252434015274E-2</v>
      </c>
      <c r="AU478" s="79">
        <v>-4.0970291942358017E-2</v>
      </c>
      <c r="AV478" s="79">
        <v>-4.6246945858001709E-2</v>
      </c>
      <c r="AW478" s="79">
        <v>-6.8474248051643372E-2</v>
      </c>
      <c r="AX478" s="79">
        <v>-5.0917793065309525E-2</v>
      </c>
      <c r="AY478" s="79">
        <v>-4.7278750687837601E-2</v>
      </c>
      <c r="AZ478" s="79">
        <v>-6.2236227095127106E-2</v>
      </c>
      <c r="BA478" s="79">
        <v>-0.11976951360702515</v>
      </c>
      <c r="BB478" s="79">
        <v>-0.12768910825252533</v>
      </c>
      <c r="BC478" s="79">
        <v>-0.12058316171169281</v>
      </c>
      <c r="BD478" s="79">
        <v>-0.10883899033069611</v>
      </c>
      <c r="BE478" s="79">
        <v>-6.6834136843681335E-2</v>
      </c>
      <c r="BF478" s="79">
        <v>-5.4761607199907303E-2</v>
      </c>
      <c r="BG478" s="79">
        <v>-4.2774561792612076E-2</v>
      </c>
      <c r="BH478" s="79">
        <v>-3.5231538116931915E-2</v>
      </c>
      <c r="BI478" s="79">
        <v>-2.584327757358551E-2</v>
      </c>
      <c r="BJ478" s="79">
        <v>-1.3720438815653324E-2</v>
      </c>
      <c r="BK478" s="79">
        <v>-6.1334068886935711E-3</v>
      </c>
      <c r="BL478" s="79">
        <v>-2.7642145287245512E-3</v>
      </c>
      <c r="BM478" s="79">
        <v>-4.6799764968454838E-3</v>
      </c>
      <c r="BN478" s="79">
        <v>8.8332965970039368E-3</v>
      </c>
      <c r="BO478" s="79">
        <v>5.9701520949602127E-3</v>
      </c>
      <c r="BP478" s="79">
        <v>-1.0837354697287083E-2</v>
      </c>
      <c r="BQ478" s="79">
        <v>-1.3217054307460785E-2</v>
      </c>
      <c r="BR478" s="79">
        <v>-1.1988600715994835E-2</v>
      </c>
      <c r="BS478" s="79">
        <v>-2.1821634843945503E-2</v>
      </c>
      <c r="BT478" s="79">
        <v>-2.5582278147339821E-2</v>
      </c>
      <c r="BU478" s="79">
        <v>-4.5982915908098221E-2</v>
      </c>
      <c r="BV478" s="79">
        <v>-2.8226833790540695E-2</v>
      </c>
      <c r="BW478" s="79">
        <v>-2.3936973884701729E-2</v>
      </c>
      <c r="BX478" s="79">
        <v>-3.9335798472166061E-2</v>
      </c>
      <c r="BY478" s="79">
        <v>-9.6766307950019836E-2</v>
      </c>
      <c r="BZ478" s="79">
        <v>-0.10525055974721909</v>
      </c>
      <c r="CA478" s="79">
        <v>-0.10027453303337097</v>
      </c>
      <c r="CB478" s="79">
        <v>-9.0915225446224213E-2</v>
      </c>
      <c r="CC478" s="79">
        <v>-5.5787649005651474E-2</v>
      </c>
      <c r="CD478" s="79">
        <v>-4.5166399329900742E-2</v>
      </c>
      <c r="CE478" s="79">
        <v>-3.4759674221277237E-2</v>
      </c>
      <c r="CF478" s="79">
        <v>-2.7722941711544991E-2</v>
      </c>
      <c r="CG478" s="79">
        <v>-1.8959170207381248E-2</v>
      </c>
      <c r="CH478" s="79">
        <v>-7.4538812041282654E-3</v>
      </c>
      <c r="CI478" s="79">
        <v>-2.3481865355279297E-5</v>
      </c>
      <c r="CJ478" s="79">
        <v>3.9751417934894562E-3</v>
      </c>
      <c r="CK478" s="79">
        <v>1.9351227674633265E-3</v>
      </c>
      <c r="CL478" s="79">
        <v>1.6150590032339096E-2</v>
      </c>
      <c r="CM478" s="79">
        <v>1.4101087115705013E-2</v>
      </c>
      <c r="CN478" s="79">
        <v>-1.7520837718620896E-3</v>
      </c>
      <c r="CO478" s="79">
        <v>-2.546592615544796E-3</v>
      </c>
      <c r="CP478" s="79">
        <v>-1.4751155686099082E-4</v>
      </c>
      <c r="CQ478" s="79">
        <v>-8.5593350231647491E-3</v>
      </c>
      <c r="CR478" s="79">
        <v>-1.1269992217421532E-2</v>
      </c>
      <c r="CS478" s="79">
        <v>-3.0405484139919281E-2</v>
      </c>
      <c r="CT478" s="79">
        <v>-1.2511145323514938E-2</v>
      </c>
      <c r="CU478" s="79">
        <v>-7.7705280855298042E-3</v>
      </c>
      <c r="CV478" s="79">
        <v>-2.3475032299757004E-2</v>
      </c>
      <c r="CW478" s="79">
        <v>-8.0834336578845978E-2</v>
      </c>
      <c r="CX478" s="79">
        <v>-8.9709684252738953E-2</v>
      </c>
      <c r="CY478" s="79">
        <v>-8.6208835244178772E-2</v>
      </c>
      <c r="CZ478" s="79">
        <v>-7.8501269221305847E-2</v>
      </c>
      <c r="DA478" s="79">
        <v>-4.4741149991750717E-2</v>
      </c>
      <c r="DB478" s="79">
        <v>-3.5571187734603882E-2</v>
      </c>
      <c r="DC478" s="79">
        <v>-2.67447829246521E-2</v>
      </c>
      <c r="DD478" s="79">
        <v>-2.0214349031448364E-2</v>
      </c>
      <c r="DE478" s="79">
        <v>-1.2075063772499561E-2</v>
      </c>
      <c r="DF478" s="79">
        <v>-1.1873237090185285E-3</v>
      </c>
      <c r="DG478" s="79">
        <v>6.0864430852234364E-3</v>
      </c>
      <c r="DH478" s="79">
        <v>1.0714497417211533E-2</v>
      </c>
      <c r="DI478" s="79">
        <v>8.5502220317721367E-3</v>
      </c>
      <c r="DJ478" s="79">
        <v>2.3467887192964554E-2</v>
      </c>
      <c r="DK478" s="79">
        <v>2.2232022136449814E-2</v>
      </c>
      <c r="DL478" s="79">
        <v>7.3331873863935471E-3</v>
      </c>
      <c r="DM478" s="79">
        <v>8.1238690763711929E-3</v>
      </c>
      <c r="DN478" s="79">
        <v>1.1693577282130718E-2</v>
      </c>
      <c r="DO478" s="79">
        <v>4.7029661945998669E-3</v>
      </c>
      <c r="DP478" s="79">
        <v>3.0422946438193321E-3</v>
      </c>
      <c r="DQ478" s="79">
        <v>-1.4828055165708065E-2</v>
      </c>
      <c r="DR478" s="79">
        <v>3.2045424450188875E-3</v>
      </c>
      <c r="DS478" s="79">
        <v>8.3959177136421204E-3</v>
      </c>
      <c r="DT478" s="79">
        <v>-7.6142647303640842E-3</v>
      </c>
      <c r="DU478" s="79">
        <v>-6.4902380108833313E-2</v>
      </c>
      <c r="DV478" s="79">
        <v>-7.4168801307678223E-2</v>
      </c>
      <c r="DW478" s="79">
        <v>-7.2143137454986572E-2</v>
      </c>
      <c r="DX478" s="79">
        <v>-6.6087312996387482E-2</v>
      </c>
      <c r="DY478" s="79">
        <v>-2.8791770339012146E-2</v>
      </c>
      <c r="DZ478" s="79">
        <v>-2.171722985804081E-2</v>
      </c>
      <c r="EA478" s="79">
        <v>-1.5172554180026054E-2</v>
      </c>
      <c r="EB478" s="79">
        <v>-9.3731321394443512E-3</v>
      </c>
      <c r="EC478" s="79">
        <v>-2.1355077624320984E-3</v>
      </c>
      <c r="ED478" s="79">
        <v>7.8605897724628448E-3</v>
      </c>
      <c r="EE478" s="79">
        <v>1.4908203855156898E-2</v>
      </c>
      <c r="EF478" s="79">
        <v>2.0445056259632111E-2</v>
      </c>
      <c r="EG478" s="79">
        <v>1.8101375550031662E-2</v>
      </c>
      <c r="EH478" s="79">
        <v>3.4032896161079407E-2</v>
      </c>
      <c r="EI478" s="79">
        <v>3.3971801400184631E-2</v>
      </c>
      <c r="EJ478" s="79">
        <v>2.0450877025723457E-2</v>
      </c>
      <c r="EK478" s="79">
        <v>2.3530323058366776E-2</v>
      </c>
      <c r="EL478" s="79">
        <v>2.8790228068828583E-2</v>
      </c>
      <c r="EM478" s="79">
        <v>2.3851620033383369E-2</v>
      </c>
      <c r="EN478" s="79">
        <v>2.3706963285803795E-2</v>
      </c>
      <c r="EO478" s="79">
        <v>7.663278840482235E-3</v>
      </c>
      <c r="EP478" s="79">
        <v>2.5895500555634499E-2</v>
      </c>
      <c r="EQ478" s="79">
        <v>3.1737692654132843E-2</v>
      </c>
      <c r="ER478" s="79">
        <v>1.5286163426935673E-2</v>
      </c>
      <c r="ES478" s="79">
        <v>-4.1899155825376511E-2</v>
      </c>
      <c r="ET478" s="79">
        <v>-5.1730234175920486E-2</v>
      </c>
      <c r="EU478" s="79">
        <v>-5.1834501326084137E-2</v>
      </c>
      <c r="EV478" s="79">
        <v>-4.8163536936044693E-2</v>
      </c>
      <c r="EW478" s="79">
        <v>72.980018615722656</v>
      </c>
      <c r="EX478" s="79">
        <v>71.731925964355469</v>
      </c>
      <c r="EY478" s="79">
        <v>71.087333679199219</v>
      </c>
      <c r="EZ478" s="79">
        <v>69.055145263671875</v>
      </c>
      <c r="FA478" s="79">
        <v>67.442367553710938</v>
      </c>
      <c r="FB478" s="79">
        <v>66.952140808105469</v>
      </c>
      <c r="FC478" s="79">
        <v>66.126914978027344</v>
      </c>
      <c r="FD478" s="79">
        <v>66.105621337890625</v>
      </c>
      <c r="FE478" s="79">
        <v>69.779655456542969</v>
      </c>
      <c r="FF478" s="79">
        <v>74.185806274414063</v>
      </c>
      <c r="FG478" s="79">
        <v>78.876029968261719</v>
      </c>
      <c r="FH478" s="79">
        <v>83.86773681640625</v>
      </c>
      <c r="FI478" s="79">
        <v>88.463363647460938</v>
      </c>
      <c r="FJ478" s="79">
        <v>92.591026306152344</v>
      </c>
      <c r="FK478" s="79">
        <v>94.648460388183594</v>
      </c>
      <c r="FL478" s="79">
        <v>96.792800903320313</v>
      </c>
      <c r="FM478" s="79">
        <v>96.810134887695313</v>
      </c>
      <c r="FN478" s="79">
        <v>95.711082458496094</v>
      </c>
      <c r="FO478" s="79">
        <v>93.680961608886719</v>
      </c>
      <c r="FP478" s="79">
        <v>89.735786437988281</v>
      </c>
      <c r="FQ478" s="79">
        <v>84.545722961425781</v>
      </c>
      <c r="FR478" s="79">
        <v>79.976333618164063</v>
      </c>
      <c r="FS478" s="79">
        <v>76.90008544921875</v>
      </c>
      <c r="FT478" s="79">
        <v>75.173431396484375</v>
      </c>
      <c r="FU478" s="79">
        <v>8.8252369314432144E-3</v>
      </c>
      <c r="FV478" s="79">
        <v>1.9062403589487076E-2</v>
      </c>
      <c r="FW478" s="79">
        <v>7.7636782079935074E-3</v>
      </c>
      <c r="FX478" s="79">
        <v>3716</v>
      </c>
      <c r="FY478" s="79">
        <v>1</v>
      </c>
      <c r="FZ478" s="52"/>
      <c r="GA478" s="34"/>
    </row>
    <row r="479" spans="1:183" x14ac:dyDescent="0.25">
      <c r="A479" t="s">
        <v>186</v>
      </c>
      <c r="B479" t="s">
        <v>236</v>
      </c>
      <c r="C479" t="s">
        <v>194</v>
      </c>
      <c r="D479" t="s">
        <v>203</v>
      </c>
      <c r="E479" t="s">
        <v>209</v>
      </c>
      <c r="F479" t="s">
        <v>179</v>
      </c>
      <c r="G479" t="s">
        <v>1</v>
      </c>
      <c r="H479" s="79">
        <v>994</v>
      </c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  <c r="AH479" s="79"/>
      <c r="AI479" s="79"/>
      <c r="AJ479" s="79"/>
      <c r="AK479" s="79"/>
      <c r="AL479" s="79"/>
      <c r="AM479" s="79"/>
      <c r="AN479" s="79"/>
      <c r="AO479" s="79"/>
      <c r="AP479" s="79"/>
      <c r="AQ479" s="79"/>
      <c r="AR479" s="79"/>
      <c r="AS479" s="79"/>
      <c r="AT479" s="79"/>
      <c r="AU479" s="79"/>
      <c r="AV479" s="79"/>
      <c r="AW479" s="79"/>
      <c r="AX479" s="79"/>
      <c r="AY479" s="79"/>
      <c r="AZ479" s="79"/>
      <c r="BA479" s="79"/>
      <c r="BB479" s="79"/>
      <c r="BC479" s="79"/>
      <c r="BD479" s="79"/>
      <c r="BE479" s="79"/>
      <c r="BF479" s="79"/>
      <c r="BG479" s="79"/>
      <c r="BH479" s="79"/>
      <c r="BI479" s="79"/>
      <c r="BJ479" s="79"/>
      <c r="BK479" s="79"/>
      <c r="BL479" s="79"/>
      <c r="BM479" s="79"/>
      <c r="BN479" s="79"/>
      <c r="BO479" s="79"/>
      <c r="BP479" s="79"/>
      <c r="BQ479" s="79"/>
      <c r="BR479" s="79"/>
      <c r="BS479" s="79"/>
      <c r="BT479" s="79"/>
      <c r="BU479" s="79"/>
      <c r="BV479" s="79"/>
      <c r="BW479" s="79"/>
      <c r="BX479" s="79"/>
      <c r="BY479" s="79"/>
      <c r="BZ479" s="79"/>
      <c r="CA479" s="79"/>
      <c r="CB479" s="79"/>
      <c r="CC479" s="79"/>
      <c r="CD479" s="79"/>
      <c r="CE479" s="79"/>
      <c r="CF479" s="79"/>
      <c r="CG479" s="79"/>
      <c r="CH479" s="79"/>
      <c r="CI479" s="79"/>
      <c r="CJ479" s="79"/>
      <c r="CK479" s="79"/>
      <c r="CL479" s="79"/>
      <c r="CM479" s="79"/>
      <c r="CN479" s="79"/>
      <c r="CO479" s="79"/>
      <c r="CP479" s="79"/>
      <c r="CQ479" s="79"/>
      <c r="CR479" s="79"/>
      <c r="CS479" s="79"/>
      <c r="CT479" s="79"/>
      <c r="CU479" s="79"/>
      <c r="CV479" s="79"/>
      <c r="CW479" s="79"/>
      <c r="CX479" s="79"/>
      <c r="CY479" s="79"/>
      <c r="CZ479" s="79"/>
      <c r="DA479" s="79"/>
      <c r="DB479" s="79"/>
      <c r="DC479" s="79"/>
      <c r="DD479" s="79"/>
      <c r="DE479" s="79"/>
      <c r="DF479" s="79"/>
      <c r="DG479" s="79"/>
      <c r="DH479" s="79"/>
      <c r="DI479" s="79"/>
      <c r="DJ479" s="79"/>
      <c r="DK479" s="79"/>
      <c r="DL479" s="79"/>
      <c r="DM479" s="79"/>
      <c r="DN479" s="79"/>
      <c r="DO479" s="79"/>
      <c r="DP479" s="79"/>
      <c r="DQ479" s="79"/>
      <c r="DR479" s="79"/>
      <c r="DS479" s="79"/>
      <c r="DT479" s="79"/>
      <c r="DU479" s="79"/>
      <c r="DV479" s="79"/>
      <c r="DW479" s="79"/>
      <c r="DX479" s="79"/>
      <c r="DY479" s="79"/>
      <c r="DZ479" s="79"/>
      <c r="EA479" s="79"/>
      <c r="EB479" s="79"/>
      <c r="EC479" s="79"/>
      <c r="ED479" s="79"/>
      <c r="EE479" s="79"/>
      <c r="EF479" s="79"/>
      <c r="EG479" s="79"/>
      <c r="EH479" s="79"/>
      <c r="EI479" s="79"/>
      <c r="EJ479" s="79"/>
      <c r="EK479" s="79"/>
      <c r="EL479" s="79"/>
      <c r="EM479" s="79"/>
      <c r="EN479" s="79"/>
      <c r="EO479" s="79"/>
      <c r="EP479" s="79"/>
      <c r="EQ479" s="79"/>
      <c r="ER479" s="79"/>
      <c r="ES479" s="79"/>
      <c r="ET479" s="79"/>
      <c r="EU479" s="79"/>
      <c r="EV479" s="79"/>
      <c r="EW479" s="79"/>
      <c r="EX479" s="79"/>
      <c r="EY479" s="79"/>
      <c r="EZ479" s="79"/>
      <c r="FA479" s="79"/>
      <c r="FB479" s="79"/>
      <c r="FC479" s="79"/>
      <c r="FD479" s="79"/>
      <c r="FE479" s="79"/>
      <c r="FF479" s="79"/>
      <c r="FG479" s="79"/>
      <c r="FH479" s="79"/>
      <c r="FI479" s="79"/>
      <c r="FJ479" s="79"/>
      <c r="FK479" s="79"/>
      <c r="FL479" s="79"/>
      <c r="FM479" s="79"/>
      <c r="FN479" s="79"/>
      <c r="FO479" s="79"/>
      <c r="FP479" s="79"/>
      <c r="FQ479" s="79"/>
      <c r="FR479" s="79"/>
      <c r="FS479" s="79"/>
      <c r="FT479" s="79"/>
      <c r="FU479" s="79"/>
      <c r="FV479" s="79"/>
      <c r="FW479" s="79"/>
      <c r="FX479" s="79">
        <v>62</v>
      </c>
      <c r="FY479" s="79">
        <v>0</v>
      </c>
      <c r="FZ479" s="52"/>
      <c r="GA479" s="34"/>
    </row>
    <row r="480" spans="1:183" x14ac:dyDescent="0.25">
      <c r="A480" t="s">
        <v>186</v>
      </c>
      <c r="B480" t="s">
        <v>236</v>
      </c>
      <c r="C480" t="s">
        <v>194</v>
      </c>
      <c r="D480" t="s">
        <v>203</v>
      </c>
      <c r="E480" t="s">
        <v>209</v>
      </c>
      <c r="F480" t="s">
        <v>180</v>
      </c>
      <c r="G480" t="s">
        <v>1</v>
      </c>
      <c r="H480" s="79">
        <v>525</v>
      </c>
      <c r="I480" s="79">
        <v>0.52349990606307983</v>
      </c>
      <c r="J480" s="79">
        <v>0.44013771414756775</v>
      </c>
      <c r="K480" s="79">
        <v>0.4058833122253418</v>
      </c>
      <c r="L480" s="79">
        <v>0.38964560627937317</v>
      </c>
      <c r="M480" s="79">
        <v>0.33806008100509644</v>
      </c>
      <c r="N480" s="79">
        <v>0.33879882097244263</v>
      </c>
      <c r="O480" s="79">
        <v>0.4067801833152771</v>
      </c>
      <c r="P480" s="79">
        <v>0.44182255864143372</v>
      </c>
      <c r="Q480" s="79">
        <v>0.47500911355018616</v>
      </c>
      <c r="R480" s="79">
        <v>0.44807898998260498</v>
      </c>
      <c r="S480" s="79">
        <v>0.39668941497802734</v>
      </c>
      <c r="T480" s="79">
        <v>0.47325623035430908</v>
      </c>
      <c r="U480" s="79">
        <v>0.49097678065299988</v>
      </c>
      <c r="V480" s="79">
        <v>0.51522213220596313</v>
      </c>
      <c r="W480" s="79">
        <v>0.47969529032707214</v>
      </c>
      <c r="X480" s="79">
        <v>0.52576112747192383</v>
      </c>
      <c r="Y480" s="79">
        <v>0.50471067428588867</v>
      </c>
      <c r="Z480" s="79">
        <v>0.58380341529846191</v>
      </c>
      <c r="AA480" s="79">
        <v>0.63756352663040161</v>
      </c>
      <c r="AB480" s="79">
        <v>0.64931684732437134</v>
      </c>
      <c r="AC480" s="79">
        <v>0.60705840587615967</v>
      </c>
      <c r="AD480" s="79">
        <v>0.6900058388710022</v>
      </c>
      <c r="AE480" s="79">
        <v>0.54499560594558716</v>
      </c>
      <c r="AF480" s="79">
        <v>0.50351494550704956</v>
      </c>
      <c r="AG480" s="79">
        <v>-2.5609185919165611E-2</v>
      </c>
      <c r="AH480" s="79">
        <v>-7.196672260761261E-2</v>
      </c>
      <c r="AI480" s="79">
        <v>-8.5710525512695313E-2</v>
      </c>
      <c r="AJ480" s="79">
        <v>-6.4902007579803467E-2</v>
      </c>
      <c r="AK480" s="79">
        <v>-6.5448194742202759E-2</v>
      </c>
      <c r="AL480" s="79">
        <v>-0.15448275208473206</v>
      </c>
      <c r="AM480" s="79">
        <v>-9.8393388092517853E-2</v>
      </c>
      <c r="AN480" s="79">
        <v>-0.15600943565368652</v>
      </c>
      <c r="AO480" s="79">
        <v>-0.19040811061859131</v>
      </c>
      <c r="AP480" s="79">
        <v>-7.212568074464798E-2</v>
      </c>
      <c r="AQ480" s="79">
        <v>-0.18469540774822235</v>
      </c>
      <c r="AR480" s="79">
        <v>-8.127768337726593E-2</v>
      </c>
      <c r="AS480" s="79">
        <v>-3.0899656936526299E-2</v>
      </c>
      <c r="AT480" s="79">
        <v>-2.8108410537242889E-2</v>
      </c>
      <c r="AU480" s="79">
        <v>-8.3326861262321472E-2</v>
      </c>
      <c r="AV480" s="79">
        <v>-0.11991053819656372</v>
      </c>
      <c r="AW480" s="79">
        <v>-0.19919122755527496</v>
      </c>
      <c r="AX480" s="79">
        <v>-0.10407532006502151</v>
      </c>
      <c r="AY480" s="79">
        <v>-5.1953788846731186E-2</v>
      </c>
      <c r="AZ480" s="79">
        <v>-3.7184003740549088E-2</v>
      </c>
      <c r="BA480" s="79">
        <v>-0.2170037180185318</v>
      </c>
      <c r="BB480" s="79">
        <v>-0.11082933843135834</v>
      </c>
      <c r="BC480" s="79">
        <v>-0.13804495334625244</v>
      </c>
      <c r="BD480" s="79">
        <v>-0.21807688474655151</v>
      </c>
      <c r="BE480" s="79">
        <v>6.5576896071434021E-2</v>
      </c>
      <c r="BF480" s="79">
        <v>1.4987452886998653E-2</v>
      </c>
      <c r="BG480" s="79">
        <v>1.7658331198617816E-3</v>
      </c>
      <c r="BH480" s="79">
        <v>1.9530171528458595E-2</v>
      </c>
      <c r="BI480" s="79">
        <v>-9.2947939410805702E-3</v>
      </c>
      <c r="BJ480" s="79">
        <v>-8.3842664957046509E-2</v>
      </c>
      <c r="BK480" s="79">
        <v>-2.9501106590032578E-2</v>
      </c>
      <c r="BL480" s="79">
        <v>-7.4442528188228607E-2</v>
      </c>
      <c r="BM480" s="79">
        <v>-0.10454358905553818</v>
      </c>
      <c r="BN480" s="79">
        <v>-6.4586556982249022E-4</v>
      </c>
      <c r="BO480" s="79">
        <v>-9.9776022136211395E-2</v>
      </c>
      <c r="BP480" s="79">
        <v>-7.9944785684347153E-3</v>
      </c>
      <c r="BQ480" s="79">
        <v>4.7459587454795837E-2</v>
      </c>
      <c r="BR480" s="79">
        <v>3.6029919981956482E-2</v>
      </c>
      <c r="BS480" s="79">
        <v>-1.0159479454159737E-2</v>
      </c>
      <c r="BT480" s="79">
        <v>-1.9316880032420158E-2</v>
      </c>
      <c r="BU480" s="79">
        <v>-8.8326536118984222E-2</v>
      </c>
      <c r="BV480" s="79">
        <v>-1.8675636500120163E-2</v>
      </c>
      <c r="BW480" s="79">
        <v>4.4485632330179214E-2</v>
      </c>
      <c r="BX480" s="79">
        <v>5.7526275515556335E-2</v>
      </c>
      <c r="BY480" s="79">
        <v>-0.10703200846910477</v>
      </c>
      <c r="BZ480" s="79">
        <v>6.0857776552438736E-3</v>
      </c>
      <c r="CA480" s="79">
        <v>-5.1639076322317123E-2</v>
      </c>
      <c r="CB480" s="79">
        <v>-0.11050313711166382</v>
      </c>
      <c r="CC480" s="79">
        <v>0.12873208522796631</v>
      </c>
      <c r="CD480" s="79">
        <v>7.5211644172668457E-2</v>
      </c>
      <c r="CE480" s="79">
        <v>6.2351696193218231E-2</v>
      </c>
      <c r="CF480" s="79">
        <v>7.8007645905017853E-2</v>
      </c>
      <c r="CG480" s="79">
        <v>2.9596878215670586E-2</v>
      </c>
      <c r="CH480" s="79">
        <v>-3.4917552024126053E-2</v>
      </c>
      <c r="CI480" s="79">
        <v>1.8213480710983276E-2</v>
      </c>
      <c r="CJ480" s="79">
        <v>-1.7949530854821205E-2</v>
      </c>
      <c r="CK480" s="79">
        <v>-4.5074071735143661E-2</v>
      </c>
      <c r="CL480" s="79">
        <v>4.8860833048820496E-2</v>
      </c>
      <c r="CM480" s="79">
        <v>-4.0961101651191711E-2</v>
      </c>
      <c r="CN480" s="79">
        <v>4.2761247605085373E-2</v>
      </c>
      <c r="CO480" s="79">
        <v>0.10173096507787704</v>
      </c>
      <c r="CP480" s="79">
        <v>8.0451928079128265E-2</v>
      </c>
      <c r="CQ480" s="79">
        <v>4.0516026318073273E-2</v>
      </c>
      <c r="CR480" s="79">
        <v>5.0353981554508209E-2</v>
      </c>
      <c r="CS480" s="79">
        <v>-1.1541991494596004E-2</v>
      </c>
      <c r="CT480" s="79">
        <v>4.0471922606229782E-2</v>
      </c>
      <c r="CU480" s="79">
        <v>0.11127927899360657</v>
      </c>
      <c r="CV480" s="79">
        <v>0.12312231212854385</v>
      </c>
      <c r="CW480" s="79">
        <v>-3.0865922570228577E-2</v>
      </c>
      <c r="CX480" s="79">
        <v>8.7060824036598206E-2</v>
      </c>
      <c r="CY480" s="79">
        <v>8.2053737714886665E-3</v>
      </c>
      <c r="CZ480" s="79">
        <v>-3.5997908562421799E-2</v>
      </c>
      <c r="DA480" s="79">
        <v>0.19188730418682098</v>
      </c>
      <c r="DB480" s="79">
        <v>0.13543583452701569</v>
      </c>
      <c r="DC480" s="79">
        <v>0.12293756008148193</v>
      </c>
      <c r="DD480" s="79">
        <v>0.13648511469364166</v>
      </c>
      <c r="DE480" s="79">
        <v>6.8488545715808868E-2</v>
      </c>
      <c r="DF480" s="79">
        <v>1.4007554389536381E-2</v>
      </c>
      <c r="DG480" s="79">
        <v>6.5928064286708832E-2</v>
      </c>
      <c r="DH480" s="79">
        <v>3.8543462753295898E-2</v>
      </c>
      <c r="DI480" s="79">
        <v>1.4395448379218578E-2</v>
      </c>
      <c r="DJ480" s="79">
        <v>9.8367534577846527E-2</v>
      </c>
      <c r="DK480" s="79">
        <v>1.7853809520602226E-2</v>
      </c>
      <c r="DL480" s="79">
        <v>9.351697564125061E-2</v>
      </c>
      <c r="DM480" s="79">
        <v>0.15600234270095825</v>
      </c>
      <c r="DN480" s="79">
        <v>0.12487394362688065</v>
      </c>
      <c r="DO480" s="79">
        <v>9.1191530227661133E-2</v>
      </c>
      <c r="DP480" s="79">
        <v>0.12002485245466232</v>
      </c>
      <c r="DQ480" s="79">
        <v>6.5242558717727661E-2</v>
      </c>
      <c r="DR480" s="79">
        <v>9.9619485437870026E-2</v>
      </c>
      <c r="DS480" s="79">
        <v>0.17807292938232422</v>
      </c>
      <c r="DT480" s="79">
        <v>0.18871836364269257</v>
      </c>
      <c r="DU480" s="79">
        <v>4.5300163328647614E-2</v>
      </c>
      <c r="DV480" s="79">
        <v>0.16803587973117828</v>
      </c>
      <c r="DW480" s="79">
        <v>6.8049818277359009E-2</v>
      </c>
      <c r="DX480" s="79">
        <v>3.8507327437400818E-2</v>
      </c>
      <c r="DY480" s="79">
        <v>0.28307336568832397</v>
      </c>
      <c r="DZ480" s="79">
        <v>0.22239001095294952</v>
      </c>
      <c r="EA480" s="79">
        <v>0.21041391789913177</v>
      </c>
      <c r="EB480" s="79">
        <v>0.22091729938983917</v>
      </c>
      <c r="EC480" s="79">
        <v>0.12464193999767303</v>
      </c>
      <c r="ED480" s="79">
        <v>8.4647640585899353E-2</v>
      </c>
      <c r="EE480" s="79">
        <v>0.134820356965065</v>
      </c>
      <c r="EF480" s="79">
        <v>0.12011037021875381</v>
      </c>
      <c r="EG480" s="79">
        <v>0.10025998950004578</v>
      </c>
      <c r="EH480" s="79">
        <v>0.16984733939170837</v>
      </c>
      <c r="EI480" s="79">
        <v>0.10277319699525833</v>
      </c>
      <c r="EJ480" s="79">
        <v>0.16680018603801727</v>
      </c>
      <c r="EK480" s="79">
        <v>0.23436158895492554</v>
      </c>
      <c r="EL480" s="79">
        <v>0.18901227414608002</v>
      </c>
      <c r="EM480" s="79">
        <v>0.16435891389846802</v>
      </c>
      <c r="EN480" s="79">
        <v>0.22061850130558014</v>
      </c>
      <c r="EO480" s="79">
        <v>0.17610724270343781</v>
      </c>
      <c r="EP480" s="79">
        <v>0.18501916527748108</v>
      </c>
      <c r="EQ480" s="79">
        <v>0.27451232075691223</v>
      </c>
      <c r="ER480" s="79">
        <v>0.28342863917350769</v>
      </c>
      <c r="ES480" s="79">
        <v>0.15527188777923584</v>
      </c>
      <c r="ET480" s="79">
        <v>0.28495097160339355</v>
      </c>
      <c r="EU480" s="79">
        <v>0.15445570647716522</v>
      </c>
      <c r="EV480" s="79">
        <v>0.14608106017112732</v>
      </c>
      <c r="EW480" s="79">
        <v>59.205432891845703</v>
      </c>
      <c r="EX480" s="79">
        <v>61.673908233642578</v>
      </c>
      <c r="EY480" s="79">
        <v>60.405143737792969</v>
      </c>
      <c r="EZ480" s="79">
        <v>60.402004241943359</v>
      </c>
      <c r="FA480" s="79">
        <v>60.277660369873047</v>
      </c>
      <c r="FB480" s="79">
        <v>60.166595458984375</v>
      </c>
      <c r="FC480" s="79">
        <v>59.0853271484375</v>
      </c>
      <c r="FD480" s="79">
        <v>59.099346160888672</v>
      </c>
      <c r="FE480" s="79">
        <v>59.542125701904297</v>
      </c>
      <c r="FF480" s="79">
        <v>60.088550567626953</v>
      </c>
      <c r="FG480" s="79">
        <v>61.657718658447266</v>
      </c>
      <c r="FH480" s="79">
        <v>65.873565673828125</v>
      </c>
      <c r="FI480" s="79">
        <v>69.298828125</v>
      </c>
      <c r="FJ480" s="79">
        <v>74.454055786132813</v>
      </c>
      <c r="FK480" s="79">
        <v>76.373466491699219</v>
      </c>
      <c r="FL480" s="79">
        <v>79.245491027832031</v>
      </c>
      <c r="FM480" s="79">
        <v>78.671897888183594</v>
      </c>
      <c r="FN480" s="79">
        <v>75.420608520507813</v>
      </c>
      <c r="FO480" s="79">
        <v>73.873863220214844</v>
      </c>
      <c r="FP480" s="79">
        <v>70.495254516601563</v>
      </c>
      <c r="FQ480" s="79">
        <v>67.412796020507813</v>
      </c>
      <c r="FR480" s="79">
        <v>62.554004669189453</v>
      </c>
      <c r="FS480" s="79">
        <v>60.456943511962891</v>
      </c>
      <c r="FT480" s="79">
        <v>60.567840576171875</v>
      </c>
      <c r="FU480" s="79">
        <v>3.5516258329153061E-2</v>
      </c>
      <c r="FV480" s="79">
        <v>6.3789293169975281E-2</v>
      </c>
      <c r="FW480" s="79">
        <v>3.9833925664424896E-2</v>
      </c>
      <c r="FX480" s="79">
        <v>109</v>
      </c>
      <c r="FY480" s="79">
        <v>1</v>
      </c>
      <c r="FZ480" s="52"/>
      <c r="GA480" s="34"/>
    </row>
    <row r="481" spans="1:183" x14ac:dyDescent="0.25">
      <c r="A481" t="s">
        <v>186</v>
      </c>
      <c r="B481" t="s">
        <v>236</v>
      </c>
      <c r="C481" t="s">
        <v>194</v>
      </c>
      <c r="D481" t="s">
        <v>203</v>
      </c>
      <c r="E481" t="s">
        <v>209</v>
      </c>
      <c r="F481" t="s">
        <v>181</v>
      </c>
      <c r="G481" t="s">
        <v>1</v>
      </c>
      <c r="H481" s="79">
        <v>247</v>
      </c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  <c r="AH481" s="79"/>
      <c r="AI481" s="79"/>
      <c r="AJ481" s="79"/>
      <c r="AK481" s="79"/>
      <c r="AL481" s="79"/>
      <c r="AM481" s="79"/>
      <c r="AN481" s="79"/>
      <c r="AO481" s="79"/>
      <c r="AP481" s="79"/>
      <c r="AQ481" s="79"/>
      <c r="AR481" s="79"/>
      <c r="AS481" s="79"/>
      <c r="AT481" s="79"/>
      <c r="AU481" s="79"/>
      <c r="AV481" s="79"/>
      <c r="AW481" s="79"/>
      <c r="AX481" s="79"/>
      <c r="AY481" s="79"/>
      <c r="AZ481" s="79"/>
      <c r="BA481" s="79"/>
      <c r="BB481" s="79"/>
      <c r="BC481" s="79"/>
      <c r="BD481" s="79"/>
      <c r="BE481" s="79"/>
      <c r="BF481" s="79"/>
      <c r="BG481" s="79"/>
      <c r="BH481" s="79"/>
      <c r="BI481" s="79"/>
      <c r="BJ481" s="79"/>
      <c r="BK481" s="79"/>
      <c r="BL481" s="79"/>
      <c r="BM481" s="79"/>
      <c r="BN481" s="79"/>
      <c r="BO481" s="79"/>
      <c r="BP481" s="79"/>
      <c r="BQ481" s="79"/>
      <c r="BR481" s="79"/>
      <c r="BS481" s="79"/>
      <c r="BT481" s="79"/>
      <c r="BU481" s="79"/>
      <c r="BV481" s="79"/>
      <c r="BW481" s="79"/>
      <c r="BX481" s="79"/>
      <c r="BY481" s="79"/>
      <c r="BZ481" s="79"/>
      <c r="CA481" s="79"/>
      <c r="CB481" s="79"/>
      <c r="CC481" s="79"/>
      <c r="CD481" s="79"/>
      <c r="CE481" s="79"/>
      <c r="CF481" s="79"/>
      <c r="CG481" s="79"/>
      <c r="CH481" s="79"/>
      <c r="CI481" s="79"/>
      <c r="CJ481" s="79"/>
      <c r="CK481" s="79"/>
      <c r="CL481" s="79"/>
      <c r="CM481" s="79"/>
      <c r="CN481" s="79"/>
      <c r="CO481" s="79"/>
      <c r="CP481" s="79"/>
      <c r="CQ481" s="79"/>
      <c r="CR481" s="79"/>
      <c r="CS481" s="79"/>
      <c r="CT481" s="79"/>
      <c r="CU481" s="79"/>
      <c r="CV481" s="79"/>
      <c r="CW481" s="79"/>
      <c r="CX481" s="79"/>
      <c r="CY481" s="79"/>
      <c r="CZ481" s="79"/>
      <c r="DA481" s="79"/>
      <c r="DB481" s="79"/>
      <c r="DC481" s="79"/>
      <c r="DD481" s="79"/>
      <c r="DE481" s="79"/>
      <c r="DF481" s="79"/>
      <c r="DG481" s="79"/>
      <c r="DH481" s="79"/>
      <c r="DI481" s="79"/>
      <c r="DJ481" s="79"/>
      <c r="DK481" s="79"/>
      <c r="DL481" s="79"/>
      <c r="DM481" s="79"/>
      <c r="DN481" s="79"/>
      <c r="DO481" s="79"/>
      <c r="DP481" s="79"/>
      <c r="DQ481" s="79"/>
      <c r="DR481" s="79"/>
      <c r="DS481" s="79"/>
      <c r="DT481" s="79"/>
      <c r="DU481" s="79"/>
      <c r="DV481" s="79"/>
      <c r="DW481" s="79"/>
      <c r="DX481" s="79"/>
      <c r="DY481" s="79"/>
      <c r="DZ481" s="79"/>
      <c r="EA481" s="79"/>
      <c r="EB481" s="79"/>
      <c r="EC481" s="79"/>
      <c r="ED481" s="79"/>
      <c r="EE481" s="79"/>
      <c r="EF481" s="79"/>
      <c r="EG481" s="79"/>
      <c r="EH481" s="79"/>
      <c r="EI481" s="79"/>
      <c r="EJ481" s="79"/>
      <c r="EK481" s="79"/>
      <c r="EL481" s="79"/>
      <c r="EM481" s="79"/>
      <c r="EN481" s="79"/>
      <c r="EO481" s="79"/>
      <c r="EP481" s="79"/>
      <c r="EQ481" s="79"/>
      <c r="ER481" s="79"/>
      <c r="ES481" s="79"/>
      <c r="ET481" s="79"/>
      <c r="EU481" s="79"/>
      <c r="EV481" s="79"/>
      <c r="EW481" s="79"/>
      <c r="EX481" s="79"/>
      <c r="EY481" s="79"/>
      <c r="EZ481" s="79"/>
      <c r="FA481" s="79"/>
      <c r="FB481" s="79"/>
      <c r="FC481" s="79"/>
      <c r="FD481" s="79"/>
      <c r="FE481" s="79"/>
      <c r="FF481" s="79"/>
      <c r="FG481" s="79"/>
      <c r="FH481" s="79"/>
      <c r="FI481" s="79"/>
      <c r="FJ481" s="79"/>
      <c r="FK481" s="79"/>
      <c r="FL481" s="79"/>
      <c r="FM481" s="79"/>
      <c r="FN481" s="79"/>
      <c r="FO481" s="79"/>
      <c r="FP481" s="79"/>
      <c r="FQ481" s="79"/>
      <c r="FR481" s="79"/>
      <c r="FS481" s="79"/>
      <c r="FT481" s="79"/>
      <c r="FU481" s="79"/>
      <c r="FV481" s="79"/>
      <c r="FW481" s="79"/>
      <c r="FX481" s="79">
        <v>10</v>
      </c>
      <c r="FY481" s="79">
        <v>0</v>
      </c>
      <c r="FZ481" s="52"/>
      <c r="GA481" s="34"/>
    </row>
    <row r="482" spans="1:183" x14ac:dyDescent="0.25">
      <c r="A482" t="s">
        <v>186</v>
      </c>
      <c r="B482" t="s">
        <v>236</v>
      </c>
      <c r="C482" t="s">
        <v>194</v>
      </c>
      <c r="D482" t="s">
        <v>203</v>
      </c>
      <c r="E482" t="s">
        <v>209</v>
      </c>
      <c r="F482" t="s">
        <v>182</v>
      </c>
      <c r="G482" t="s">
        <v>1</v>
      </c>
      <c r="H482" s="79">
        <v>2499</v>
      </c>
      <c r="I482" s="79">
        <v>0.53264540433883667</v>
      </c>
      <c r="J482" s="79">
        <v>0.45414373278617859</v>
      </c>
      <c r="K482" s="79">
        <v>0.41294172406196594</v>
      </c>
      <c r="L482" s="79">
        <v>0.39788782596588135</v>
      </c>
      <c r="M482" s="79">
        <v>0.36916372179985046</v>
      </c>
      <c r="N482" s="79">
        <v>0.39550957083702087</v>
      </c>
      <c r="O482" s="79">
        <v>0.39987772703170776</v>
      </c>
      <c r="P482" s="79">
        <v>0.48309209942817688</v>
      </c>
      <c r="Q482" s="79">
        <v>0.48532405495643616</v>
      </c>
      <c r="R482" s="79">
        <v>0.48098298907279968</v>
      </c>
      <c r="S482" s="79">
        <v>0.5420946478843689</v>
      </c>
      <c r="T482" s="79">
        <v>0.55836617946624756</v>
      </c>
      <c r="U482" s="79">
        <v>0.59444558620452881</v>
      </c>
      <c r="V482" s="79">
        <v>0.6512981653213501</v>
      </c>
      <c r="W482" s="79">
        <v>0.69406092166900635</v>
      </c>
      <c r="X482" s="79">
        <v>0.77102571725845337</v>
      </c>
      <c r="Y482" s="79">
        <v>0.90236979722976685</v>
      </c>
      <c r="Z482" s="79">
        <v>1.015282154083252</v>
      </c>
      <c r="AA482" s="79">
        <v>1.0402745008468628</v>
      </c>
      <c r="AB482" s="79">
        <v>1.0929745435714722</v>
      </c>
      <c r="AC482" s="79">
        <v>0.97853630781173706</v>
      </c>
      <c r="AD482" s="79">
        <v>0.84841364622116089</v>
      </c>
      <c r="AE482" s="79">
        <v>0.7919154167175293</v>
      </c>
      <c r="AF482" s="79">
        <v>0.55866962671279907</v>
      </c>
      <c r="AG482" s="79">
        <v>-0.19434767961502075</v>
      </c>
      <c r="AH482" s="79">
        <v>-0.18634514510631561</v>
      </c>
      <c r="AI482" s="79">
        <v>-0.15434509515762329</v>
      </c>
      <c r="AJ482" s="79">
        <v>-0.12103861570358276</v>
      </c>
      <c r="AK482" s="79">
        <v>-0.10122229158878326</v>
      </c>
      <c r="AL482" s="79">
        <v>-7.915150374174118E-2</v>
      </c>
      <c r="AM482" s="79">
        <v>-0.13371835649013519</v>
      </c>
      <c r="AN482" s="79">
        <v>-0.12936557829380035</v>
      </c>
      <c r="AO482" s="79">
        <v>-8.8497474789619446E-2</v>
      </c>
      <c r="AP482" s="79">
        <v>-0.11369317024946213</v>
      </c>
      <c r="AQ482" s="79">
        <v>-8.1457674503326416E-2</v>
      </c>
      <c r="AR482" s="79">
        <v>-0.13028746843338013</v>
      </c>
      <c r="AS482" s="79">
        <v>-0.1550319492816925</v>
      </c>
      <c r="AT482" s="79">
        <v>-0.15027830004692078</v>
      </c>
      <c r="AU482" s="79">
        <v>-0.21985921263694763</v>
      </c>
      <c r="AV482" s="79">
        <v>-0.28669950366020203</v>
      </c>
      <c r="AW482" s="79">
        <v>-0.26720860600471497</v>
      </c>
      <c r="AX482" s="79">
        <v>-0.20245307683944702</v>
      </c>
      <c r="AY482" s="79">
        <v>-0.12028403580188751</v>
      </c>
      <c r="AZ482" s="79">
        <v>-5.7465031743049622E-2</v>
      </c>
      <c r="BA482" s="79">
        <v>-0.18652835488319397</v>
      </c>
      <c r="BB482" s="79">
        <v>-0.28365102410316467</v>
      </c>
      <c r="BC482" s="79">
        <v>-0.13842727243900299</v>
      </c>
      <c r="BD482" s="79">
        <v>-0.20703989267349243</v>
      </c>
      <c r="BE482" s="79">
        <v>-0.13129232823848724</v>
      </c>
      <c r="BF482" s="79">
        <v>-0.12910827994346619</v>
      </c>
      <c r="BG482" s="79">
        <v>-0.10468640178442001</v>
      </c>
      <c r="BH482" s="79">
        <v>-7.4559308588504791E-2</v>
      </c>
      <c r="BI482" s="79">
        <v>-6.4088881015777588E-2</v>
      </c>
      <c r="BJ482" s="79">
        <v>-4.51023168861866E-2</v>
      </c>
      <c r="BK482" s="79">
        <v>-0.1016845703125</v>
      </c>
      <c r="BL482" s="79">
        <v>-9.155668318271637E-2</v>
      </c>
      <c r="BM482" s="79">
        <v>-4.3918482959270477E-2</v>
      </c>
      <c r="BN482" s="79">
        <v>-6.0980070382356644E-2</v>
      </c>
      <c r="BO482" s="79">
        <v>-2.0144073292613029E-2</v>
      </c>
      <c r="BP482" s="79">
        <v>-6.5251342952251434E-2</v>
      </c>
      <c r="BQ482" s="79">
        <v>-8.1190161406993866E-2</v>
      </c>
      <c r="BR482" s="79">
        <v>-8.0717965960502625E-2</v>
      </c>
      <c r="BS482" s="79">
        <v>-0.14424808323383331</v>
      </c>
      <c r="BT482" s="79">
        <v>-0.20158122479915619</v>
      </c>
      <c r="BU482" s="79">
        <v>-0.1774413138628006</v>
      </c>
      <c r="BV482" s="79">
        <v>-0.11257004737854004</v>
      </c>
      <c r="BW482" s="79">
        <v>-3.7835527211427689E-2</v>
      </c>
      <c r="BX482" s="79">
        <v>2.7850791811943054E-2</v>
      </c>
      <c r="BY482" s="79">
        <v>-0.1038663312792778</v>
      </c>
      <c r="BZ482" s="79">
        <v>-0.20625719428062439</v>
      </c>
      <c r="CA482" s="79">
        <v>-7.3298938572406769E-2</v>
      </c>
      <c r="CB482" s="79">
        <v>-0.15234296023845673</v>
      </c>
      <c r="CC482" s="79">
        <v>-8.7620384991168976E-2</v>
      </c>
      <c r="CD482" s="79">
        <v>-8.9466184377670288E-2</v>
      </c>
      <c r="CE482" s="79">
        <v>-7.0292942225933075E-2</v>
      </c>
      <c r="CF482" s="79">
        <v>-4.2367875576019287E-2</v>
      </c>
      <c r="CG482" s="79">
        <v>-3.8370393216609955E-2</v>
      </c>
      <c r="CH482" s="79">
        <v>-2.1519949659705162E-2</v>
      </c>
      <c r="CI482" s="79">
        <v>-7.9498067498207092E-2</v>
      </c>
      <c r="CJ482" s="79">
        <v>-6.5370351076126099E-2</v>
      </c>
      <c r="CK482" s="79">
        <v>-1.304321177303791E-2</v>
      </c>
      <c r="CL482" s="79">
        <v>-2.4471139535307884E-2</v>
      </c>
      <c r="CM482" s="79">
        <v>2.2321546450257301E-2</v>
      </c>
      <c r="CN482" s="79">
        <v>-2.0207514986395836E-2</v>
      </c>
      <c r="CO482" s="79">
        <v>-3.0047567561268806E-2</v>
      </c>
      <c r="CP482" s="79">
        <v>-3.2540690153837204E-2</v>
      </c>
      <c r="CQ482" s="79">
        <v>-9.1880053281784058E-2</v>
      </c>
      <c r="CR482" s="79">
        <v>-0.14262855052947998</v>
      </c>
      <c r="CS482" s="79">
        <v>-0.11526873707771301</v>
      </c>
      <c r="CT482" s="79">
        <v>-5.0317332148551941E-2</v>
      </c>
      <c r="CU482" s="79">
        <v>1.926804706454277E-2</v>
      </c>
      <c r="CV482" s="79">
        <v>8.6940273642539978E-2</v>
      </c>
      <c r="CW482" s="79">
        <v>-4.6614870429039001E-2</v>
      </c>
      <c r="CX482" s="79">
        <v>-0.15265446901321411</v>
      </c>
      <c r="CY482" s="79">
        <v>-2.8191244229674339E-2</v>
      </c>
      <c r="CZ482" s="79">
        <v>-0.11446002125740051</v>
      </c>
      <c r="DA482" s="79">
        <v>-4.394843801856041E-2</v>
      </c>
      <c r="DB482" s="79">
        <v>-4.9824099987745285E-2</v>
      </c>
      <c r="DC482" s="79">
        <v>-3.589947521686554E-2</v>
      </c>
      <c r="DD482" s="79">
        <v>-1.0176446288824081E-2</v>
      </c>
      <c r="DE482" s="79">
        <v>-1.2651902623474598E-2</v>
      </c>
      <c r="DF482" s="79">
        <v>2.0624184980988503E-3</v>
      </c>
      <c r="DG482" s="79">
        <v>-5.7311564683914185E-2</v>
      </c>
      <c r="DH482" s="79">
        <v>-3.9184015244245529E-2</v>
      </c>
      <c r="DI482" s="79">
        <v>1.7832061275839806E-2</v>
      </c>
      <c r="DJ482" s="79">
        <v>1.2037789449095726E-2</v>
      </c>
      <c r="DK482" s="79">
        <v>6.4787164330482483E-2</v>
      </c>
      <c r="DL482" s="79">
        <v>2.4836316704750061E-2</v>
      </c>
      <c r="DM482" s="79">
        <v>2.1095026284456253E-2</v>
      </c>
      <c r="DN482" s="79">
        <v>1.5636581927537918E-2</v>
      </c>
      <c r="DO482" s="79">
        <v>-3.9512015879154205E-2</v>
      </c>
      <c r="DP482" s="79">
        <v>-8.3675876259803772E-2</v>
      </c>
      <c r="DQ482" s="79">
        <v>-5.3096171468496323E-2</v>
      </c>
      <c r="DR482" s="79">
        <v>1.1935384012758732E-2</v>
      </c>
      <c r="DS482" s="79">
        <v>7.6371632516384125E-2</v>
      </c>
      <c r="DT482" s="79">
        <v>0.1460297703742981</v>
      </c>
      <c r="DU482" s="79">
        <v>1.0636596009135246E-2</v>
      </c>
      <c r="DV482" s="79">
        <v>-9.9051743745803833E-2</v>
      </c>
      <c r="DW482" s="79">
        <v>1.6916448250412941E-2</v>
      </c>
      <c r="DX482" s="79">
        <v>-7.6577082276344299E-2</v>
      </c>
      <c r="DY482" s="79">
        <v>1.9106913357973099E-2</v>
      </c>
      <c r="DZ482" s="79">
        <v>7.4127782136201859E-3</v>
      </c>
      <c r="EA482" s="79">
        <v>1.3759219087660313E-2</v>
      </c>
      <c r="EB482" s="79">
        <v>3.6302868276834488E-2</v>
      </c>
      <c r="EC482" s="79">
        <v>2.4481512606143951E-2</v>
      </c>
      <c r="ED482" s="79">
        <v>3.6111611872911453E-2</v>
      </c>
      <c r="EE482" s="79">
        <v>-2.5277784094214439E-2</v>
      </c>
      <c r="EF482" s="79">
        <v>-1.3751109363511205E-3</v>
      </c>
      <c r="EG482" s="79">
        <v>6.2411047518253326E-2</v>
      </c>
      <c r="EH482" s="79">
        <v>6.4750880002975464E-2</v>
      </c>
      <c r="EI482" s="79">
        <v>0.12610076367855072</v>
      </c>
      <c r="EJ482" s="79">
        <v>8.9872457087039948E-2</v>
      </c>
      <c r="EK482" s="79">
        <v>9.4936802983283997E-2</v>
      </c>
      <c r="EL482" s="79">
        <v>8.5196919739246368E-2</v>
      </c>
      <c r="EM482" s="79">
        <v>3.6099109798669815E-2</v>
      </c>
      <c r="EN482" s="79">
        <v>1.4424222754314542E-3</v>
      </c>
      <c r="EO482" s="79">
        <v>3.6671146750450134E-2</v>
      </c>
      <c r="EP482" s="79">
        <v>0.10181842744350433</v>
      </c>
      <c r="EQ482" s="79">
        <v>0.15882012248039246</v>
      </c>
      <c r="ER482" s="79">
        <v>0.23134556412696838</v>
      </c>
      <c r="ES482" s="79">
        <v>9.3298621475696564E-2</v>
      </c>
      <c r="ET482" s="79">
        <v>-2.1657925099134445E-2</v>
      </c>
      <c r="EU482" s="79">
        <v>8.2044787704944611E-2</v>
      </c>
      <c r="EV482" s="79">
        <v>-2.1880144253373146E-2</v>
      </c>
      <c r="EW482" s="79">
        <v>70.222862243652344</v>
      </c>
      <c r="EX482" s="79">
        <v>68.551612854003906</v>
      </c>
      <c r="EY482" s="79">
        <v>66.05413818359375</v>
      </c>
      <c r="EZ482" s="79">
        <v>65.180191040039063</v>
      </c>
      <c r="FA482" s="79">
        <v>64.038810729980469</v>
      </c>
      <c r="FB482" s="79">
        <v>62.757968902587891</v>
      </c>
      <c r="FC482" s="79">
        <v>62.179908752441406</v>
      </c>
      <c r="FD482" s="79">
        <v>62.016880035400391</v>
      </c>
      <c r="FE482" s="79">
        <v>66.033615112304688</v>
      </c>
      <c r="FF482" s="79">
        <v>73.196174621582031</v>
      </c>
      <c r="FG482" s="79">
        <v>79.155372619628906</v>
      </c>
      <c r="FH482" s="79">
        <v>86.281242370605469</v>
      </c>
      <c r="FI482" s="79">
        <v>92.149551391601563</v>
      </c>
      <c r="FJ482" s="79">
        <v>95.568740844726563</v>
      </c>
      <c r="FK482" s="79">
        <v>99.290626525878906</v>
      </c>
      <c r="FL482" s="79">
        <v>100.88582611083984</v>
      </c>
      <c r="FM482" s="79">
        <v>99.908912658691406</v>
      </c>
      <c r="FN482" s="79">
        <v>99.311729431152344</v>
      </c>
      <c r="FO482" s="79">
        <v>96.969322204589844</v>
      </c>
      <c r="FP482" s="79">
        <v>93.775115966796875</v>
      </c>
      <c r="FQ482" s="79">
        <v>87.667335510253906</v>
      </c>
      <c r="FR482" s="79">
        <v>79.884925842285156</v>
      </c>
      <c r="FS482" s="79">
        <v>74.917259216308594</v>
      </c>
      <c r="FT482" s="79">
        <v>72.4619140625</v>
      </c>
      <c r="FU482" s="79">
        <v>3.7834320217370987E-2</v>
      </c>
      <c r="FV482" s="79">
        <v>7.6693631708621979E-2</v>
      </c>
      <c r="FW482" s="79">
        <v>3.2936565577983856E-2</v>
      </c>
      <c r="FX482" s="79">
        <v>318</v>
      </c>
      <c r="FY482" s="79">
        <v>1</v>
      </c>
      <c r="FZ482" s="52"/>
      <c r="GA482" s="34"/>
    </row>
    <row r="483" spans="1:183" x14ac:dyDescent="0.25">
      <c r="A483" t="s">
        <v>186</v>
      </c>
      <c r="B483" t="s">
        <v>236</v>
      </c>
      <c r="C483" t="s">
        <v>194</v>
      </c>
      <c r="D483" t="s">
        <v>203</v>
      </c>
      <c r="E483" t="s">
        <v>209</v>
      </c>
      <c r="F483" t="s">
        <v>183</v>
      </c>
      <c r="G483" t="s">
        <v>1</v>
      </c>
      <c r="H483" s="79">
        <v>2211</v>
      </c>
      <c r="I483" s="79">
        <v>0.78418898582458496</v>
      </c>
      <c r="J483" s="79">
        <v>0.68507784605026245</v>
      </c>
      <c r="K483" s="79">
        <v>0.62436240911483765</v>
      </c>
      <c r="L483" s="79">
        <v>0.60715752840042114</v>
      </c>
      <c r="M483" s="79">
        <v>0.62850683927536011</v>
      </c>
      <c r="N483" s="79">
        <v>0.58426541090011597</v>
      </c>
      <c r="O483" s="79">
        <v>0.72655802965164185</v>
      </c>
      <c r="P483" s="79">
        <v>0.69075816869735718</v>
      </c>
      <c r="Q483" s="79">
        <v>0.69368654489517212</v>
      </c>
      <c r="R483" s="79">
        <v>0.75337404012680054</v>
      </c>
      <c r="S483" s="79">
        <v>0.83552426099777222</v>
      </c>
      <c r="T483" s="79">
        <v>0.75411653518676758</v>
      </c>
      <c r="U483" s="79">
        <v>1.0440322160720825</v>
      </c>
      <c r="V483" s="79">
        <v>1.066929817199707</v>
      </c>
      <c r="W483" s="79">
        <v>1.2409462928771973</v>
      </c>
      <c r="X483" s="79">
        <v>1.3320778608322144</v>
      </c>
      <c r="Y483" s="79">
        <v>1.3941152095794678</v>
      </c>
      <c r="Z483" s="79">
        <v>1.4464471340179443</v>
      </c>
      <c r="AA483" s="79">
        <v>1.5630655288696289</v>
      </c>
      <c r="AB483" s="79">
        <v>1.5764299631118774</v>
      </c>
      <c r="AC483" s="79">
        <v>1.4584879875183105</v>
      </c>
      <c r="AD483" s="79">
        <v>1.3540252447128296</v>
      </c>
      <c r="AE483" s="79">
        <v>1.227564811706543</v>
      </c>
      <c r="AF483" s="79">
        <v>1.0391476154327393</v>
      </c>
      <c r="AG483" s="79">
        <v>-0.14105002582073212</v>
      </c>
      <c r="AH483" s="79">
        <v>-0.16123732924461365</v>
      </c>
      <c r="AI483" s="79">
        <v>-0.10020406544208527</v>
      </c>
      <c r="AJ483" s="79">
        <v>-4.1339699178934097E-2</v>
      </c>
      <c r="AK483" s="79">
        <v>-9.2532243579626083E-3</v>
      </c>
      <c r="AL483" s="79">
        <v>-0.11600581556558609</v>
      </c>
      <c r="AM483" s="79">
        <v>-7.8614957630634308E-2</v>
      </c>
      <c r="AN483" s="79">
        <v>-0.19670474529266357</v>
      </c>
      <c r="AO483" s="79">
        <v>-0.11772347241640091</v>
      </c>
      <c r="AP483" s="79">
        <v>-0.10302233695983887</v>
      </c>
      <c r="AQ483" s="79">
        <v>-0.11362311244010925</v>
      </c>
      <c r="AR483" s="79">
        <v>-0.27361559867858887</v>
      </c>
      <c r="AS483" s="79">
        <v>-0.12488324195146561</v>
      </c>
      <c r="AT483" s="79">
        <v>-0.18363012373447418</v>
      </c>
      <c r="AU483" s="79">
        <v>-9.3130424618721008E-2</v>
      </c>
      <c r="AV483" s="79">
        <v>-1.3680604286491871E-2</v>
      </c>
      <c r="AW483" s="79">
        <v>-0.15030540525913239</v>
      </c>
      <c r="AX483" s="79">
        <v>-0.27069658041000366</v>
      </c>
      <c r="AY483" s="79">
        <v>-0.13812366127967834</v>
      </c>
      <c r="AZ483" s="79">
        <v>-9.2648431658744812E-2</v>
      </c>
      <c r="BA483" s="79">
        <v>-0.15266914665699005</v>
      </c>
      <c r="BB483" s="79">
        <v>-0.22438050806522369</v>
      </c>
      <c r="BC483" s="79">
        <v>-0.11964543163776398</v>
      </c>
      <c r="BD483" s="79">
        <v>-7.7882078476250172E-3</v>
      </c>
      <c r="BE483" s="79">
        <v>-4.9430765211582184E-2</v>
      </c>
      <c r="BF483" s="79">
        <v>-8.2131229341030121E-2</v>
      </c>
      <c r="BG483" s="79">
        <v>-2.865317091345787E-2</v>
      </c>
      <c r="BH483" s="79">
        <v>1.7144804820418358E-2</v>
      </c>
      <c r="BI483" s="79">
        <v>4.5843500643968582E-2</v>
      </c>
      <c r="BJ483" s="79">
        <v>-7.2213977575302124E-2</v>
      </c>
      <c r="BK483" s="79">
        <v>-2.6459399610757828E-2</v>
      </c>
      <c r="BL483" s="79">
        <v>-0.12607124447822571</v>
      </c>
      <c r="BM483" s="79">
        <v>-5.5689912289381027E-2</v>
      </c>
      <c r="BN483" s="79">
        <v>-3.1091967597603798E-2</v>
      </c>
      <c r="BO483" s="79">
        <v>-1.6136189922690392E-2</v>
      </c>
      <c r="BP483" s="79">
        <v>-0.18381756544113159</v>
      </c>
      <c r="BQ483" s="79">
        <v>-1.7585663124918938E-2</v>
      </c>
      <c r="BR483" s="79">
        <v>-6.9389455020427704E-2</v>
      </c>
      <c r="BS483" s="79">
        <v>3.4067191183567047E-2</v>
      </c>
      <c r="BT483" s="79">
        <v>0.1124611496925354</v>
      </c>
      <c r="BU483" s="79">
        <v>-1.4726707711815834E-2</v>
      </c>
      <c r="BV483" s="79">
        <v>-0.12663070857524872</v>
      </c>
      <c r="BW483" s="79">
        <v>1.7934194765985012E-3</v>
      </c>
      <c r="BX483" s="79">
        <v>4.4556967914104462E-2</v>
      </c>
      <c r="BY483" s="79">
        <v>-2.7327293530106544E-2</v>
      </c>
      <c r="BZ483" s="79">
        <v>-9.4468168914318085E-2</v>
      </c>
      <c r="CA483" s="79">
        <v>-2.2347664460539818E-2</v>
      </c>
      <c r="CB483" s="79">
        <v>7.534278929233551E-2</v>
      </c>
      <c r="CC483" s="79">
        <v>1.4024456031620502E-2</v>
      </c>
      <c r="CD483" s="79">
        <v>-2.7342583984136581E-2</v>
      </c>
      <c r="CE483" s="79">
        <v>2.0902764052152634E-2</v>
      </c>
      <c r="CF483" s="79">
        <v>5.7650994509458542E-2</v>
      </c>
      <c r="CG483" s="79">
        <v>8.4003329277038574E-2</v>
      </c>
      <c r="CH483" s="79">
        <v>-4.1883889585733414E-2</v>
      </c>
      <c r="CI483" s="79">
        <v>9.6633844077587128E-3</v>
      </c>
      <c r="CJ483" s="79">
        <v>-7.7150709927082062E-2</v>
      </c>
      <c r="CK483" s="79">
        <v>-1.2725656852126122E-2</v>
      </c>
      <c r="CL483" s="79">
        <v>1.8726784735918045E-2</v>
      </c>
      <c r="CM483" s="79">
        <v>5.138295516371727E-2</v>
      </c>
      <c r="CN483" s="79">
        <v>-0.12162373960018158</v>
      </c>
      <c r="CO483" s="79">
        <v>5.6728318333625793E-2</v>
      </c>
      <c r="CP483" s="79">
        <v>9.7332857549190521E-3</v>
      </c>
      <c r="CQ483" s="79">
        <v>0.12216386944055557</v>
      </c>
      <c r="CR483" s="79">
        <v>0.19982655346393585</v>
      </c>
      <c r="CS483" s="79">
        <v>7.917468249797821E-2</v>
      </c>
      <c r="CT483" s="79">
        <v>-2.6851145550608635E-2</v>
      </c>
      <c r="CU483" s="79">
        <v>9.8699569702148438E-2</v>
      </c>
      <c r="CV483" s="79">
        <v>0.13958501815795898</v>
      </c>
      <c r="CW483" s="79">
        <v>5.9484086930751801E-2</v>
      </c>
      <c r="CX483" s="79">
        <v>-4.4912667945027351E-3</v>
      </c>
      <c r="CY483" s="79">
        <v>4.5040473341941833E-2</v>
      </c>
      <c r="CZ483" s="79">
        <v>0.1329190731048584</v>
      </c>
      <c r="DA483" s="79">
        <v>7.747967541217804E-2</v>
      </c>
      <c r="DB483" s="79">
        <v>2.7446061372756958E-2</v>
      </c>
      <c r="DC483" s="79">
        <v>7.0458695292472839E-2</v>
      </c>
      <c r="DD483" s="79">
        <v>9.8157189786434174E-2</v>
      </c>
      <c r="DE483" s="79">
        <v>0.12216315418481827</v>
      </c>
      <c r="DF483" s="79">
        <v>-1.1553796008229256E-2</v>
      </c>
      <c r="DG483" s="79">
        <v>4.5786168426275253E-2</v>
      </c>
      <c r="DH483" s="79">
        <v>-2.8230173513293266E-2</v>
      </c>
      <c r="DI483" s="79">
        <v>3.0238602310419083E-2</v>
      </c>
      <c r="DJ483" s="79">
        <v>6.8545535206794739E-2</v>
      </c>
      <c r="DK483" s="79">
        <v>0.11890210211277008</v>
      </c>
      <c r="DL483" s="79">
        <v>-5.9429902583360672E-2</v>
      </c>
      <c r="DM483" s="79">
        <v>0.13104230165481567</v>
      </c>
      <c r="DN483" s="79">
        <v>8.8856026530265808E-2</v>
      </c>
      <c r="DO483" s="79">
        <v>0.21026055514812469</v>
      </c>
      <c r="DP483" s="79">
        <v>0.28719192743301392</v>
      </c>
      <c r="DQ483" s="79">
        <v>0.1730760782957077</v>
      </c>
      <c r="DR483" s="79">
        <v>7.2928428649902344E-2</v>
      </c>
      <c r="DS483" s="79">
        <v>0.19560571014881134</v>
      </c>
      <c r="DT483" s="79">
        <v>0.23461304605007172</v>
      </c>
      <c r="DU483" s="79">
        <v>0.14629547297954559</v>
      </c>
      <c r="DV483" s="79">
        <v>8.5485637187957764E-2</v>
      </c>
      <c r="DW483" s="79">
        <v>0.11242861300706863</v>
      </c>
      <c r="DX483" s="79">
        <v>0.19049535691738129</v>
      </c>
      <c r="DY483" s="79">
        <v>0.16909892857074738</v>
      </c>
      <c r="DZ483" s="79">
        <v>0.10655216127634048</v>
      </c>
      <c r="EA483" s="79">
        <v>0.14200961589813232</v>
      </c>
      <c r="EB483" s="79">
        <v>0.15664169192314148</v>
      </c>
      <c r="EC483" s="79">
        <v>0.1772598922252655</v>
      </c>
      <c r="ED483" s="79">
        <v>3.223804384469986E-2</v>
      </c>
      <c r="EE483" s="79">
        <v>9.7941726446151733E-2</v>
      </c>
      <c r="EF483" s="79">
        <v>4.2403310537338257E-2</v>
      </c>
      <c r="EG483" s="79">
        <v>9.2272162437438965E-2</v>
      </c>
      <c r="EH483" s="79">
        <v>0.14047591388225555</v>
      </c>
      <c r="EI483" s="79">
        <v>0.2163890153169632</v>
      </c>
      <c r="EJ483" s="79">
        <v>3.0368125066161156E-2</v>
      </c>
      <c r="EK483" s="79">
        <v>0.23833988606929779</v>
      </c>
      <c r="EL483" s="79">
        <v>0.20309670269489288</v>
      </c>
      <c r="EM483" s="79">
        <v>0.33745816349983215</v>
      </c>
      <c r="EN483" s="79">
        <v>0.4133337140083313</v>
      </c>
      <c r="EO483" s="79">
        <v>0.30865478515625</v>
      </c>
      <c r="EP483" s="79">
        <v>0.21699428558349609</v>
      </c>
      <c r="EQ483" s="79">
        <v>0.33552280068397522</v>
      </c>
      <c r="ER483" s="79">
        <v>0.3718184232711792</v>
      </c>
      <c r="ES483" s="79">
        <v>0.27163732051849365</v>
      </c>
      <c r="ET483" s="79">
        <v>0.21539796888828278</v>
      </c>
      <c r="EU483" s="79">
        <v>0.20972637832164764</v>
      </c>
      <c r="EV483" s="79">
        <v>0.27362635731697083</v>
      </c>
      <c r="EW483" s="79">
        <v>77.619354248046875</v>
      </c>
      <c r="EX483" s="79">
        <v>75.427749633789063</v>
      </c>
      <c r="EY483" s="79">
        <v>72.982002258300781</v>
      </c>
      <c r="EZ483" s="79">
        <v>71.8712158203125</v>
      </c>
      <c r="FA483" s="79">
        <v>70.77294921875</v>
      </c>
      <c r="FB483" s="79">
        <v>69.7374267578125</v>
      </c>
      <c r="FC483" s="79">
        <v>68.688575744628906</v>
      </c>
      <c r="FD483" s="79">
        <v>68.712394714355469</v>
      </c>
      <c r="FE483" s="79">
        <v>72.9488525390625</v>
      </c>
      <c r="FF483" s="79">
        <v>78.190193176269531</v>
      </c>
      <c r="FG483" s="79">
        <v>82.977790832519531</v>
      </c>
      <c r="FH483" s="79">
        <v>88.091583251953125</v>
      </c>
      <c r="FI483" s="79">
        <v>92.494598388671875</v>
      </c>
      <c r="FJ483" s="79">
        <v>95.841751098632813</v>
      </c>
      <c r="FK483" s="79">
        <v>98.913406372070313</v>
      </c>
      <c r="FL483" s="79">
        <v>100.52144622802734</v>
      </c>
      <c r="FM483" s="79">
        <v>101.79741668701172</v>
      </c>
      <c r="FN483" s="79">
        <v>101.06439971923828</v>
      </c>
      <c r="FO483" s="79">
        <v>100.46522521972656</v>
      </c>
      <c r="FP483" s="79">
        <v>97.364326477050781</v>
      </c>
      <c r="FQ483" s="79">
        <v>92.133438110351563</v>
      </c>
      <c r="FR483" s="79">
        <v>87.746871948242188</v>
      </c>
      <c r="FS483" s="79">
        <v>83.10345458984375</v>
      </c>
      <c r="FT483" s="79">
        <v>81.175186157226563</v>
      </c>
      <c r="FU483" s="79">
        <v>4.9567177891731262E-2</v>
      </c>
      <c r="FV483" s="79">
        <v>0.11303429305553436</v>
      </c>
      <c r="FW483" s="79">
        <v>4.235980287194252E-2</v>
      </c>
      <c r="FX483" s="79">
        <v>207</v>
      </c>
      <c r="FY483" s="79">
        <v>1</v>
      </c>
      <c r="FZ483" s="52"/>
      <c r="GA483" s="34"/>
    </row>
    <row r="484" spans="1:183" x14ac:dyDescent="0.25">
      <c r="A484" t="s">
        <v>186</v>
      </c>
      <c r="B484" t="s">
        <v>236</v>
      </c>
      <c r="C484" t="s">
        <v>194</v>
      </c>
      <c r="D484" t="s">
        <v>203</v>
      </c>
      <c r="E484" t="s">
        <v>209</v>
      </c>
      <c r="F484" t="s">
        <v>184</v>
      </c>
      <c r="G484" t="s">
        <v>1</v>
      </c>
      <c r="H484" s="79">
        <v>1354</v>
      </c>
      <c r="I484" s="79">
        <v>0.76279306411743164</v>
      </c>
      <c r="J484" s="79">
        <v>0.66365927457809448</v>
      </c>
      <c r="K484" s="79">
        <v>0.58489304780960083</v>
      </c>
      <c r="L484" s="79">
        <v>0.59929460287094116</v>
      </c>
      <c r="M484" s="79">
        <v>0.5041126012802124</v>
      </c>
      <c r="N484" s="79">
        <v>0.53087210655212402</v>
      </c>
      <c r="O484" s="79">
        <v>0.72235816717147827</v>
      </c>
      <c r="P484" s="79">
        <v>0.84454745054244995</v>
      </c>
      <c r="Q484" s="79">
        <v>0.74144917726516724</v>
      </c>
      <c r="R484" s="79">
        <v>0.72269576787948608</v>
      </c>
      <c r="S484" s="79">
        <v>0.81053799390792847</v>
      </c>
      <c r="T484" s="79">
        <v>0.86341893672943115</v>
      </c>
      <c r="U484" s="79">
        <v>1.1338214874267578</v>
      </c>
      <c r="V484" s="79">
        <v>1.1467125415802002</v>
      </c>
      <c r="W484" s="79">
        <v>1.2798939943313599</v>
      </c>
      <c r="X484" s="79">
        <v>1.4245595932006836</v>
      </c>
      <c r="Y484" s="79">
        <v>1.6113866567611694</v>
      </c>
      <c r="Z484" s="79">
        <v>1.727231502532959</v>
      </c>
      <c r="AA484" s="79">
        <v>1.7747116088867188</v>
      </c>
      <c r="AB484" s="79">
        <v>1.6563735008239746</v>
      </c>
      <c r="AC484" s="79">
        <v>1.6104141473770142</v>
      </c>
      <c r="AD484" s="79">
        <v>1.6319527626037598</v>
      </c>
      <c r="AE484" s="79">
        <v>1.1530979871749878</v>
      </c>
      <c r="AF484" s="79">
        <v>1.0437201261520386</v>
      </c>
      <c r="AG484" s="79">
        <v>-0.1649107038974762</v>
      </c>
      <c r="AH484" s="79">
        <v>-0.15002073347568512</v>
      </c>
      <c r="AI484" s="79">
        <v>-0.1907871812582016</v>
      </c>
      <c r="AJ484" s="79">
        <v>-0.11161800473928452</v>
      </c>
      <c r="AK484" s="79">
        <v>-0.19500286877155304</v>
      </c>
      <c r="AL484" s="79">
        <v>-0.24170242249965668</v>
      </c>
      <c r="AM484" s="79">
        <v>-0.14752072095870972</v>
      </c>
      <c r="AN484" s="79">
        <v>-5.3770110011100769E-2</v>
      </c>
      <c r="AO484" s="79">
        <v>-3.0460093170404434E-2</v>
      </c>
      <c r="AP484" s="79">
        <v>-7.8904032707214355E-2</v>
      </c>
      <c r="AQ484" s="79">
        <v>-9.8161853849887848E-2</v>
      </c>
      <c r="AR484" s="79">
        <v>-0.21066528558731079</v>
      </c>
      <c r="AS484" s="79">
        <v>5.8242511004209518E-3</v>
      </c>
      <c r="AT484" s="79">
        <v>-8.9329242706298828E-2</v>
      </c>
      <c r="AU484" s="79">
        <v>-0.1671348363161087</v>
      </c>
      <c r="AV484" s="79">
        <v>-9.819435328245163E-2</v>
      </c>
      <c r="AW484" s="79">
        <v>-8.9507438242435455E-2</v>
      </c>
      <c r="AX484" s="79">
        <v>8.1269651651382446E-2</v>
      </c>
      <c r="AY484" s="79">
        <v>7.9103931784629822E-2</v>
      </c>
      <c r="AZ484" s="79">
        <v>-6.2005434185266495E-2</v>
      </c>
      <c r="BA484" s="79">
        <v>-2.0980948582291603E-2</v>
      </c>
      <c r="BB484" s="79">
        <v>6.5468866378068924E-3</v>
      </c>
      <c r="BC484" s="79">
        <v>-0.32935419678688049</v>
      </c>
      <c r="BD484" s="79">
        <v>-0.23101897537708282</v>
      </c>
      <c r="BE484" s="79">
        <v>-7.188040018081665E-2</v>
      </c>
      <c r="BF484" s="79">
        <v>-6.8491563200950623E-2</v>
      </c>
      <c r="BG484" s="79">
        <v>-0.10676353424787521</v>
      </c>
      <c r="BH484" s="79">
        <v>-3.0769210308790207E-2</v>
      </c>
      <c r="BI484" s="79">
        <v>-0.12238132953643799</v>
      </c>
      <c r="BJ484" s="79">
        <v>-0.16679802536964417</v>
      </c>
      <c r="BK484" s="79">
        <v>-7.567007839679718E-2</v>
      </c>
      <c r="BL484" s="79">
        <v>2.9736177995800972E-2</v>
      </c>
      <c r="BM484" s="79">
        <v>5.1064353436231613E-2</v>
      </c>
      <c r="BN484" s="79">
        <v>6.1012580990791321E-3</v>
      </c>
      <c r="BO484" s="79">
        <v>-6.6307242959737778E-3</v>
      </c>
      <c r="BP484" s="79">
        <v>-0.10953544825315475</v>
      </c>
      <c r="BQ484" s="79">
        <v>0.1261267364025116</v>
      </c>
      <c r="BR484" s="79">
        <v>4.2849991470575333E-2</v>
      </c>
      <c r="BS484" s="79">
        <v>-2.3823589086532593E-2</v>
      </c>
      <c r="BT484" s="79">
        <v>5.7433713227510452E-2</v>
      </c>
      <c r="BU484" s="79">
        <v>6.424325704574585E-2</v>
      </c>
      <c r="BV484" s="79">
        <v>0.21379032731056213</v>
      </c>
      <c r="BW484" s="79">
        <v>0.21841761469841003</v>
      </c>
      <c r="BX484" s="79">
        <v>8.5268124938011169E-2</v>
      </c>
      <c r="BY484" s="79">
        <v>0.11188644915819168</v>
      </c>
      <c r="BZ484" s="79">
        <v>0.14361520111560822</v>
      </c>
      <c r="CA484" s="79">
        <v>-0.19692081212997437</v>
      </c>
      <c r="CB484" s="79">
        <v>-0.1267528235912323</v>
      </c>
      <c r="CC484" s="79">
        <v>-7.4478979222476482E-3</v>
      </c>
      <c r="CD484" s="79">
        <v>-1.2024709023535252E-2</v>
      </c>
      <c r="CE484" s="79">
        <v>-4.856901615858078E-2</v>
      </c>
      <c r="CF484" s="79">
        <v>2.5226421654224396E-2</v>
      </c>
      <c r="CG484" s="79">
        <v>-7.208387553691864E-2</v>
      </c>
      <c r="CH484" s="79">
        <v>-0.11491945385932922</v>
      </c>
      <c r="CI484" s="79">
        <v>-2.5906529277563095E-2</v>
      </c>
      <c r="CJ484" s="79">
        <v>8.7572380900382996E-2</v>
      </c>
      <c r="CK484" s="79">
        <v>0.10752793401479721</v>
      </c>
      <c r="CL484" s="79">
        <v>6.4975671470165253E-2</v>
      </c>
      <c r="CM484" s="79">
        <v>5.6763458997011185E-2</v>
      </c>
      <c r="CN484" s="79">
        <v>-3.9493221789598465E-2</v>
      </c>
      <c r="CO484" s="79">
        <v>0.20944786071777344</v>
      </c>
      <c r="CP484" s="79">
        <v>0.13439694046974182</v>
      </c>
      <c r="CQ484" s="79">
        <v>7.5433351099491119E-2</v>
      </c>
      <c r="CR484" s="79">
        <v>0.16522124409675598</v>
      </c>
      <c r="CS484" s="79">
        <v>0.17073053121566772</v>
      </c>
      <c r="CT484" s="79">
        <v>0.30557376146316528</v>
      </c>
      <c r="CU484" s="79">
        <v>0.31490582227706909</v>
      </c>
      <c r="CV484" s="79">
        <v>0.18726934492588043</v>
      </c>
      <c r="CW484" s="79">
        <v>0.20390999317169189</v>
      </c>
      <c r="CX484" s="79">
        <v>0.23854827880859375</v>
      </c>
      <c r="CY484" s="79">
        <v>-0.10519783198833466</v>
      </c>
      <c r="CZ484" s="79">
        <v>-5.4538413882255554E-2</v>
      </c>
      <c r="DA484" s="79">
        <v>5.6984603404998779E-2</v>
      </c>
      <c r="DB484" s="79">
        <v>4.4442147016525269E-2</v>
      </c>
      <c r="DC484" s="79">
        <v>9.6255047246813774E-3</v>
      </c>
      <c r="DD484" s="79">
        <v>8.12220498919487E-2</v>
      </c>
      <c r="DE484" s="79">
        <v>-2.1786414086818695E-2</v>
      </c>
      <c r="DF484" s="79">
        <v>-6.3040882349014282E-2</v>
      </c>
      <c r="DG484" s="79">
        <v>2.3857016116380692E-2</v>
      </c>
      <c r="DH484" s="79">
        <v>0.14540857076644897</v>
      </c>
      <c r="DI484" s="79">
        <v>0.16399151086807251</v>
      </c>
      <c r="DJ484" s="79">
        <v>0.12385006994009018</v>
      </c>
      <c r="DK484" s="79">
        <v>0.1201576367020607</v>
      </c>
      <c r="DL484" s="79">
        <v>3.0548999086022377E-2</v>
      </c>
      <c r="DM484" s="79">
        <v>0.29276898503303528</v>
      </c>
      <c r="DN484" s="79">
        <v>0.22594386339187622</v>
      </c>
      <c r="DO484" s="79">
        <v>0.17469030618667603</v>
      </c>
      <c r="DP484" s="79">
        <v>0.27300873398780823</v>
      </c>
      <c r="DQ484" s="79">
        <v>0.2772178053855896</v>
      </c>
      <c r="DR484" s="79">
        <v>0.39735713601112366</v>
      </c>
      <c r="DS484" s="79">
        <v>0.41139408946037292</v>
      </c>
      <c r="DT484" s="79">
        <v>0.28927057981491089</v>
      </c>
      <c r="DU484" s="79">
        <v>0.29593357443809509</v>
      </c>
      <c r="DV484" s="79">
        <v>0.33348137140274048</v>
      </c>
      <c r="DW484" s="79">
        <v>-1.3474859297275543E-2</v>
      </c>
      <c r="DX484" s="79">
        <v>1.7675997689366341E-2</v>
      </c>
      <c r="DY484" s="79">
        <v>0.15001490712165833</v>
      </c>
      <c r="DZ484" s="79">
        <v>0.12597131729125977</v>
      </c>
      <c r="EA484" s="79">
        <v>9.3649141490459442E-2</v>
      </c>
      <c r="EB484" s="79">
        <v>0.1620708554983139</v>
      </c>
      <c r="EC484" s="79">
        <v>5.0835128873586655E-2</v>
      </c>
      <c r="ED484" s="79">
        <v>1.1863521300256252E-2</v>
      </c>
      <c r="EE484" s="79">
        <v>9.5707669854164124E-2</v>
      </c>
      <c r="EF484" s="79">
        <v>0.22891485691070557</v>
      </c>
      <c r="EG484" s="79">
        <v>0.24551595747470856</v>
      </c>
      <c r="EH484" s="79">
        <v>0.20885537564754486</v>
      </c>
      <c r="EI484" s="79">
        <v>0.21168877184391022</v>
      </c>
      <c r="EJ484" s="79">
        <v>0.13167884945869446</v>
      </c>
      <c r="EK484" s="79">
        <v>0.41307145357131958</v>
      </c>
      <c r="EL484" s="79">
        <v>0.35812309384346008</v>
      </c>
      <c r="EM484" s="79">
        <v>0.31800156831741333</v>
      </c>
      <c r="EN484" s="79">
        <v>0.4286368191242218</v>
      </c>
      <c r="EO484" s="79">
        <v>0.43096846342086792</v>
      </c>
      <c r="EP484" s="79">
        <v>0.52987778186798096</v>
      </c>
      <c r="EQ484" s="79">
        <v>0.55070775747299194</v>
      </c>
      <c r="ER484" s="79">
        <v>0.43654409050941467</v>
      </c>
      <c r="ES484" s="79">
        <v>0.42880097031593323</v>
      </c>
      <c r="ET484" s="79">
        <v>0.47054970264434814</v>
      </c>
      <c r="EU484" s="79">
        <v>0.11895854771137238</v>
      </c>
      <c r="EV484" s="79">
        <v>0.12194214761257172</v>
      </c>
      <c r="EW484" s="79">
        <v>77.19952392578125</v>
      </c>
      <c r="EX484" s="79">
        <v>73.553337097167969</v>
      </c>
      <c r="EY484" s="79">
        <v>72.99993896484375</v>
      </c>
      <c r="EZ484" s="79">
        <v>73.21429443359375</v>
      </c>
      <c r="FA484" s="79">
        <v>71.799423217773438</v>
      </c>
      <c r="FB484" s="79">
        <v>71.4744873046875</v>
      </c>
      <c r="FC484" s="79">
        <v>71.300010681152344</v>
      </c>
      <c r="FD484" s="79">
        <v>70.830841064453125</v>
      </c>
      <c r="FE484" s="79">
        <v>75.033515930175781</v>
      </c>
      <c r="FF484" s="79">
        <v>81.252235412597656</v>
      </c>
      <c r="FG484" s="79">
        <v>87.225784301757813</v>
      </c>
      <c r="FH484" s="79">
        <v>91.186141967773438</v>
      </c>
      <c r="FI484" s="79">
        <v>93.928306579589844</v>
      </c>
      <c r="FJ484" s="79">
        <v>95.6973876953125</v>
      </c>
      <c r="FK484" s="79">
        <v>98.080833435058594</v>
      </c>
      <c r="FL484" s="79">
        <v>98.88177490234375</v>
      </c>
      <c r="FM484" s="79">
        <v>100.94606781005859</v>
      </c>
      <c r="FN484" s="79">
        <v>101.05818939208984</v>
      </c>
      <c r="FO484" s="79">
        <v>101.62177276611328</v>
      </c>
      <c r="FP484" s="79">
        <v>96.547203063964844</v>
      </c>
      <c r="FQ484" s="79">
        <v>89.805534362792969</v>
      </c>
      <c r="FR484" s="79">
        <v>84.310882568359375</v>
      </c>
      <c r="FS484" s="79">
        <v>80.634178161621094</v>
      </c>
      <c r="FT484" s="79">
        <v>77.448921203613281</v>
      </c>
      <c r="FU484" s="79">
        <v>4.986707866191864E-2</v>
      </c>
      <c r="FV484" s="79">
        <v>0.10389792174100876</v>
      </c>
      <c r="FW484" s="79">
        <v>4.6657834202051163E-2</v>
      </c>
      <c r="FX484" s="79">
        <v>157</v>
      </c>
      <c r="FY484" s="79">
        <v>1</v>
      </c>
      <c r="FZ484" s="52"/>
      <c r="GA484" s="34"/>
    </row>
    <row r="485" spans="1:183" x14ac:dyDescent="0.25">
      <c r="A485" t="s">
        <v>186</v>
      </c>
      <c r="B485" t="s">
        <v>236</v>
      </c>
      <c r="C485" t="s">
        <v>194</v>
      </c>
      <c r="D485" t="s">
        <v>203</v>
      </c>
      <c r="E485" t="s">
        <v>209</v>
      </c>
      <c r="F485" t="s">
        <v>185</v>
      </c>
      <c r="G485" t="s">
        <v>1</v>
      </c>
      <c r="H485" s="79">
        <v>555</v>
      </c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  <c r="AH485" s="79"/>
      <c r="AI485" s="79"/>
      <c r="AJ485" s="79"/>
      <c r="AK485" s="79"/>
      <c r="AL485" s="79"/>
      <c r="AM485" s="79"/>
      <c r="AN485" s="79"/>
      <c r="AO485" s="79"/>
      <c r="AP485" s="79"/>
      <c r="AQ485" s="79"/>
      <c r="AR485" s="79"/>
      <c r="AS485" s="79"/>
      <c r="AT485" s="79"/>
      <c r="AU485" s="79"/>
      <c r="AV485" s="79"/>
      <c r="AW485" s="79"/>
      <c r="AX485" s="79"/>
      <c r="AY485" s="79"/>
      <c r="AZ485" s="79"/>
      <c r="BA485" s="79"/>
      <c r="BB485" s="79"/>
      <c r="BC485" s="79"/>
      <c r="BD485" s="79"/>
      <c r="BE485" s="79"/>
      <c r="BF485" s="79"/>
      <c r="BG485" s="79"/>
      <c r="BH485" s="79"/>
      <c r="BI485" s="79"/>
      <c r="BJ485" s="79"/>
      <c r="BK485" s="79"/>
      <c r="BL485" s="79"/>
      <c r="BM485" s="79"/>
      <c r="BN485" s="79"/>
      <c r="BO485" s="79"/>
      <c r="BP485" s="79"/>
      <c r="BQ485" s="79"/>
      <c r="BR485" s="79"/>
      <c r="BS485" s="79"/>
      <c r="BT485" s="79"/>
      <c r="BU485" s="79"/>
      <c r="BV485" s="79"/>
      <c r="BW485" s="79"/>
      <c r="BX485" s="79"/>
      <c r="BY485" s="79"/>
      <c r="BZ485" s="79"/>
      <c r="CA485" s="79"/>
      <c r="CB485" s="79"/>
      <c r="CC485" s="79"/>
      <c r="CD485" s="79"/>
      <c r="CE485" s="79"/>
      <c r="CF485" s="79"/>
      <c r="CG485" s="79"/>
      <c r="CH485" s="79"/>
      <c r="CI485" s="79"/>
      <c r="CJ485" s="79"/>
      <c r="CK485" s="79"/>
      <c r="CL485" s="79"/>
      <c r="CM485" s="79"/>
      <c r="CN485" s="79"/>
      <c r="CO485" s="79"/>
      <c r="CP485" s="79"/>
      <c r="CQ485" s="79"/>
      <c r="CR485" s="79"/>
      <c r="CS485" s="79"/>
      <c r="CT485" s="79"/>
      <c r="CU485" s="79"/>
      <c r="CV485" s="79"/>
      <c r="CW485" s="79"/>
      <c r="CX485" s="79"/>
      <c r="CY485" s="79"/>
      <c r="CZ485" s="79"/>
      <c r="DA485" s="79"/>
      <c r="DB485" s="79"/>
      <c r="DC485" s="79"/>
      <c r="DD485" s="79"/>
      <c r="DE485" s="79"/>
      <c r="DF485" s="79"/>
      <c r="DG485" s="79"/>
      <c r="DH485" s="79"/>
      <c r="DI485" s="79"/>
      <c r="DJ485" s="79"/>
      <c r="DK485" s="79"/>
      <c r="DL485" s="79"/>
      <c r="DM485" s="79"/>
      <c r="DN485" s="79"/>
      <c r="DO485" s="79"/>
      <c r="DP485" s="79"/>
      <c r="DQ485" s="79"/>
      <c r="DR485" s="79"/>
      <c r="DS485" s="79"/>
      <c r="DT485" s="79"/>
      <c r="DU485" s="79"/>
      <c r="DV485" s="79"/>
      <c r="DW485" s="79"/>
      <c r="DX485" s="79"/>
      <c r="DY485" s="79"/>
      <c r="DZ485" s="79"/>
      <c r="EA485" s="79"/>
      <c r="EB485" s="79"/>
      <c r="EC485" s="79"/>
      <c r="ED485" s="79"/>
      <c r="EE485" s="79"/>
      <c r="EF485" s="79"/>
      <c r="EG485" s="79"/>
      <c r="EH485" s="79"/>
      <c r="EI485" s="79"/>
      <c r="EJ485" s="79"/>
      <c r="EK485" s="79"/>
      <c r="EL485" s="79"/>
      <c r="EM485" s="79"/>
      <c r="EN485" s="79"/>
      <c r="EO485" s="79"/>
      <c r="EP485" s="79"/>
      <c r="EQ485" s="79"/>
      <c r="ER485" s="79"/>
      <c r="ES485" s="79"/>
      <c r="ET485" s="79"/>
      <c r="EU485" s="79"/>
      <c r="EV485" s="79"/>
      <c r="EW485" s="79"/>
      <c r="EX485" s="79"/>
      <c r="EY485" s="79"/>
      <c r="EZ485" s="79"/>
      <c r="FA485" s="79"/>
      <c r="FB485" s="79"/>
      <c r="FC485" s="79"/>
      <c r="FD485" s="79"/>
      <c r="FE485" s="79"/>
      <c r="FF485" s="79"/>
      <c r="FG485" s="79"/>
      <c r="FH485" s="79"/>
      <c r="FI485" s="79"/>
      <c r="FJ485" s="79"/>
      <c r="FK485" s="79"/>
      <c r="FL485" s="79"/>
      <c r="FM485" s="79"/>
      <c r="FN485" s="79"/>
      <c r="FO485" s="79"/>
      <c r="FP485" s="79"/>
      <c r="FQ485" s="79"/>
      <c r="FR485" s="79"/>
      <c r="FS485" s="79"/>
      <c r="FT485" s="79"/>
      <c r="FU485" s="79"/>
      <c r="FV485" s="79"/>
      <c r="FW485" s="79"/>
      <c r="FX485" s="79">
        <v>52</v>
      </c>
      <c r="FY485" s="79">
        <v>0</v>
      </c>
      <c r="FZ485" s="52"/>
      <c r="GA485" s="34"/>
    </row>
    <row r="486" spans="1:183" x14ac:dyDescent="0.25">
      <c r="A486" t="s">
        <v>186</v>
      </c>
      <c r="B486" t="s">
        <v>236</v>
      </c>
      <c r="C486" t="s">
        <v>194</v>
      </c>
      <c r="D486" t="s">
        <v>203</v>
      </c>
      <c r="E486" t="s">
        <v>210</v>
      </c>
      <c r="F486" t="s">
        <v>1</v>
      </c>
      <c r="G486" t="s">
        <v>198</v>
      </c>
      <c r="H486" s="79">
        <v>24618</v>
      </c>
      <c r="I486" s="79">
        <v>0.448831707239151</v>
      </c>
      <c r="J486" s="79">
        <v>0.38606104254722595</v>
      </c>
      <c r="K486" s="79">
        <v>0.35564199090003967</v>
      </c>
      <c r="L486" s="79">
        <v>0.33494308590888977</v>
      </c>
      <c r="M486" s="79">
        <v>0.33173799514770508</v>
      </c>
      <c r="N486" s="79">
        <v>0.34614571928977966</v>
      </c>
      <c r="O486" s="79">
        <v>0.4124169647693634</v>
      </c>
      <c r="P486" s="79">
        <v>0.46049469709396362</v>
      </c>
      <c r="Q486" s="79">
        <v>0.4278985857963562</v>
      </c>
      <c r="R486" s="79">
        <v>0.43283337354660034</v>
      </c>
      <c r="S486" s="79">
        <v>0.43525251746177673</v>
      </c>
      <c r="T486" s="79">
        <v>0.45991560816764832</v>
      </c>
      <c r="U486" s="79">
        <v>0.48700669407844543</v>
      </c>
      <c r="V486" s="79">
        <v>0.51138651371002197</v>
      </c>
      <c r="W486" s="79">
        <v>0.54330885410308838</v>
      </c>
      <c r="X486" s="79">
        <v>0.59437483549118042</v>
      </c>
      <c r="Y486" s="79">
        <v>0.66457408666610718</v>
      </c>
      <c r="Z486" s="79">
        <v>0.72142916917800903</v>
      </c>
      <c r="AA486" s="79">
        <v>0.7743532657623291</v>
      </c>
      <c r="AB486" s="79">
        <v>0.85826539993286133</v>
      </c>
      <c r="AC486" s="79">
        <v>0.84183740615844727</v>
      </c>
      <c r="AD486" s="79">
        <v>0.80546474456787109</v>
      </c>
      <c r="AE486" s="79">
        <v>0.693276047706604</v>
      </c>
      <c r="AF486" s="79">
        <v>0.58366495370864868</v>
      </c>
      <c r="AG486" s="79">
        <v>-6.4201883971691132E-2</v>
      </c>
      <c r="AH486" s="79">
        <v>-4.7970782965421677E-2</v>
      </c>
      <c r="AI486" s="79">
        <v>-3.0886508524417877E-2</v>
      </c>
      <c r="AJ486" s="79">
        <v>-3.2670855522155762E-2</v>
      </c>
      <c r="AK486" s="79">
        <v>-2.7374019846320152E-2</v>
      </c>
      <c r="AL486" s="79">
        <v>-3.8387037813663483E-2</v>
      </c>
      <c r="AM486" s="79">
        <v>-2.5397270917892456E-2</v>
      </c>
      <c r="AN486" s="79">
        <v>-2.3706644773483276E-2</v>
      </c>
      <c r="AO486" s="79">
        <v>-1.6745878383517265E-2</v>
      </c>
      <c r="AP486" s="79">
        <v>-9.3484250828623772E-3</v>
      </c>
      <c r="AQ486" s="79">
        <v>-8.3225034177303314E-3</v>
      </c>
      <c r="AR486" s="79">
        <v>-1.2897982262074947E-2</v>
      </c>
      <c r="AS486" s="79">
        <v>-1.9324533641338348E-2</v>
      </c>
      <c r="AT486" s="79">
        <v>-3.1977314502000809E-2</v>
      </c>
      <c r="AU486" s="79">
        <v>-4.3440070003271103E-2</v>
      </c>
      <c r="AV486" s="79">
        <v>-4.5457545667886734E-2</v>
      </c>
      <c r="AW486" s="79">
        <v>-3.5276748239994049E-2</v>
      </c>
      <c r="AX486" s="79">
        <v>-4.9454174935817719E-2</v>
      </c>
      <c r="AY486" s="79">
        <v>-7.4094198644161224E-2</v>
      </c>
      <c r="AZ486" s="79">
        <v>-3.7090860307216644E-2</v>
      </c>
      <c r="BA486" s="79">
        <v>-0.11965104937553406</v>
      </c>
      <c r="BB486" s="79">
        <v>-0.10882576555013657</v>
      </c>
      <c r="BC486" s="79">
        <v>-0.1173163428902626</v>
      </c>
      <c r="BD486" s="79">
        <v>-8.9140810072422028E-2</v>
      </c>
      <c r="BE486" s="79">
        <v>-4.9403645098209381E-2</v>
      </c>
      <c r="BF486" s="79">
        <v>-3.5291992127895355E-2</v>
      </c>
      <c r="BG486" s="79">
        <v>-2.0164335146546364E-2</v>
      </c>
      <c r="BH486" s="79">
        <v>-2.2353211417794228E-2</v>
      </c>
      <c r="BI486" s="79">
        <v>-1.7186792567372322E-2</v>
      </c>
      <c r="BJ486" s="79">
        <v>-2.8145000338554382E-2</v>
      </c>
      <c r="BK486" s="79">
        <v>-1.504155620932579E-2</v>
      </c>
      <c r="BL486" s="79">
        <v>-1.0489543899893761E-2</v>
      </c>
      <c r="BM486" s="79">
        <v>-4.1328594088554382E-3</v>
      </c>
      <c r="BN486" s="79">
        <v>4.7166664153337479E-3</v>
      </c>
      <c r="BO486" s="79">
        <v>5.8739320375025272E-3</v>
      </c>
      <c r="BP486" s="79">
        <v>4.9093975685536861E-3</v>
      </c>
      <c r="BQ486" s="79">
        <v>-1.8810409819707274E-3</v>
      </c>
      <c r="BR486" s="79">
        <v>-1.2828655540943146E-2</v>
      </c>
      <c r="BS486" s="79">
        <v>-2.3760408163070679E-2</v>
      </c>
      <c r="BT486" s="79">
        <v>-2.4115344509482384E-2</v>
      </c>
      <c r="BU486" s="79">
        <v>-1.3082930818200111E-2</v>
      </c>
      <c r="BV486" s="79">
        <v>-2.5985607877373695E-2</v>
      </c>
      <c r="BW486" s="79">
        <v>-5.0419937819242477E-2</v>
      </c>
      <c r="BX486" s="79">
        <v>-1.3831241056323051E-2</v>
      </c>
      <c r="BY486" s="79">
        <v>-9.6834078431129456E-2</v>
      </c>
      <c r="BZ486" s="79">
        <v>-8.5667684674263E-2</v>
      </c>
      <c r="CA486" s="79">
        <v>-9.5539003610610962E-2</v>
      </c>
      <c r="CB486" s="79">
        <v>-7.0407949388027191E-2</v>
      </c>
      <c r="CC486" s="79">
        <v>-3.9154428988695145E-2</v>
      </c>
      <c r="CD486" s="79">
        <v>-2.6510704308748245E-2</v>
      </c>
      <c r="CE486" s="79">
        <v>-1.2738187797367573E-2</v>
      </c>
      <c r="CF486" s="79">
        <v>-1.5207243151962757E-2</v>
      </c>
      <c r="CG486" s="79">
        <v>-1.0131149552762508E-2</v>
      </c>
      <c r="CH486" s="79">
        <v>-2.1051397547125816E-2</v>
      </c>
      <c r="CI486" s="79">
        <v>-7.8692194074392319E-3</v>
      </c>
      <c r="CJ486" s="79">
        <v>-1.3354183174669743E-3</v>
      </c>
      <c r="CK486" s="79">
        <v>4.6028788201510906E-3</v>
      </c>
      <c r="CL486" s="79">
        <v>1.4458104968070984E-2</v>
      </c>
      <c r="CM486" s="79">
        <v>1.5706339851021767E-2</v>
      </c>
      <c r="CN486" s="79">
        <v>1.7242733389139175E-2</v>
      </c>
      <c r="CO486" s="79">
        <v>1.0200269520282745E-2</v>
      </c>
      <c r="CP486" s="79">
        <v>4.3364768498577178E-4</v>
      </c>
      <c r="CQ486" s="79">
        <v>-1.013033464550972E-2</v>
      </c>
      <c r="CR486" s="79">
        <v>-9.3338033184409142E-3</v>
      </c>
      <c r="CS486" s="79">
        <v>2.2884388454258442E-3</v>
      </c>
      <c r="CT486" s="79">
        <v>-9.731353260576725E-3</v>
      </c>
      <c r="CU486" s="79">
        <v>-3.4023217856884003E-2</v>
      </c>
      <c r="CV486" s="79">
        <v>2.2783013992011547E-3</v>
      </c>
      <c r="CW486" s="79">
        <v>-8.1031113862991333E-2</v>
      </c>
      <c r="CX486" s="79">
        <v>-6.9628477096557617E-2</v>
      </c>
      <c r="CY486" s="79">
        <v>-8.0456092953681946E-2</v>
      </c>
      <c r="CZ486" s="79">
        <v>-5.7433634996414185E-2</v>
      </c>
      <c r="DA486" s="79">
        <v>-2.8905214741826057E-2</v>
      </c>
      <c r="DB486" s="79">
        <v>-1.7729414626955986E-2</v>
      </c>
      <c r="DC486" s="79">
        <v>-5.312040913850069E-3</v>
      </c>
      <c r="DD486" s="79">
        <v>-8.0612748861312866E-3</v>
      </c>
      <c r="DE486" s="79">
        <v>-3.0755074694752693E-3</v>
      </c>
      <c r="DF486" s="79">
        <v>-1.3957791961729527E-2</v>
      </c>
      <c r="DG486" s="79">
        <v>-6.9688278017565608E-4</v>
      </c>
      <c r="DH486" s="79">
        <v>7.8187054023146629E-3</v>
      </c>
      <c r="DI486" s="79">
        <v>1.3338617049157619E-2</v>
      </c>
      <c r="DJ486" s="79">
        <v>2.419954352080822E-2</v>
      </c>
      <c r="DK486" s="79">
        <v>2.5538748130202293E-2</v>
      </c>
      <c r="DL486" s="79">
        <v>2.9576070606708527E-2</v>
      </c>
      <c r="DM486" s="79">
        <v>2.2281577810645103E-2</v>
      </c>
      <c r="DN486" s="79">
        <v>1.3695950619876385E-2</v>
      </c>
      <c r="DO486" s="79">
        <v>3.4997405018657446E-3</v>
      </c>
      <c r="DP486" s="79">
        <v>5.4477397352457047E-3</v>
      </c>
      <c r="DQ486" s="79">
        <v>1.7659809440374374E-2</v>
      </c>
      <c r="DR486" s="79">
        <v>6.5229032188653946E-3</v>
      </c>
      <c r="DS486" s="79">
        <v>-1.7626499757170677E-2</v>
      </c>
      <c r="DT486" s="79">
        <v>1.8387842923402786E-2</v>
      </c>
      <c r="DU486" s="79">
        <v>-6.522814929485321E-2</v>
      </c>
      <c r="DV486" s="79">
        <v>-5.3589269518852234E-2</v>
      </c>
      <c r="DW486" s="79">
        <v>-6.5373174846172333E-2</v>
      </c>
      <c r="DX486" s="79">
        <v>-4.445931687951088E-2</v>
      </c>
      <c r="DY486" s="79">
        <v>-1.4106974005699158E-2</v>
      </c>
      <c r="DZ486" s="79">
        <v>-5.0506275147199631E-3</v>
      </c>
      <c r="EA486" s="79">
        <v>5.4101357236504555E-3</v>
      </c>
      <c r="EB486" s="79">
        <v>2.2563687525689602E-3</v>
      </c>
      <c r="EC486" s="79">
        <v>7.1117198094725609E-3</v>
      </c>
      <c r="ED486" s="79">
        <v>-3.7157547194510698E-3</v>
      </c>
      <c r="EE486" s="79">
        <v>9.6588321030139923E-3</v>
      </c>
      <c r="EF486" s="79">
        <v>2.1035809069871902E-2</v>
      </c>
      <c r="EG486" s="79">
        <v>2.5951636955142021E-2</v>
      </c>
      <c r="EH486" s="79">
        <v>3.826463595032692E-2</v>
      </c>
      <c r="EI486" s="79">
        <v>3.9735183119773865E-2</v>
      </c>
      <c r="EJ486" s="79">
        <v>4.7383449971675873E-2</v>
      </c>
      <c r="EK486" s="79">
        <v>3.9725072681903839E-2</v>
      </c>
      <c r="EL486" s="79">
        <v>3.2844610512256622E-2</v>
      </c>
      <c r="EM486" s="79">
        <v>2.3179404437541962E-2</v>
      </c>
      <c r="EN486" s="79">
        <v>2.6789939031004906E-2</v>
      </c>
      <c r="EO486" s="79">
        <v>3.9853628724813461E-2</v>
      </c>
      <c r="EP486" s="79">
        <v>2.9991468414664268E-2</v>
      </c>
      <c r="EQ486" s="79">
        <v>6.0477573424577713E-3</v>
      </c>
      <c r="ER486" s="79">
        <v>4.1647464036941528E-2</v>
      </c>
      <c r="ES486" s="79">
        <v>-4.2411185801029205E-2</v>
      </c>
      <c r="ET486" s="79">
        <v>-3.0431194230914116E-2</v>
      </c>
      <c r="EU486" s="79">
        <v>-4.3595843017101288E-2</v>
      </c>
      <c r="EV486" s="79">
        <v>-2.5726461783051491E-2</v>
      </c>
      <c r="EW486" s="79">
        <v>74.029411315917969</v>
      </c>
      <c r="EX486" s="79">
        <v>71.631698608398438</v>
      </c>
      <c r="EY486" s="79">
        <v>70.709709167480469</v>
      </c>
      <c r="EZ486" s="79">
        <v>69.014328002929688</v>
      </c>
      <c r="FA486" s="79">
        <v>68.083358764648438</v>
      </c>
      <c r="FB486" s="79">
        <v>67.220367431640625</v>
      </c>
      <c r="FC486" s="79">
        <v>66.98193359375</v>
      </c>
      <c r="FD486" s="79">
        <v>66.530982971191406</v>
      </c>
      <c r="FE486" s="79">
        <v>68.419181823730469</v>
      </c>
      <c r="FF486" s="79">
        <v>74.680900573730469</v>
      </c>
      <c r="FG486" s="79">
        <v>80.331794738769531</v>
      </c>
      <c r="FH486" s="79">
        <v>85.7740478515625</v>
      </c>
      <c r="FI486" s="79">
        <v>89.635963439941406</v>
      </c>
      <c r="FJ486" s="79">
        <v>92.173469543457031</v>
      </c>
      <c r="FK486" s="79">
        <v>94.146392822265625</v>
      </c>
      <c r="FL486" s="79">
        <v>95.815902709960938</v>
      </c>
      <c r="FM486" s="79">
        <v>96.281013488769531</v>
      </c>
      <c r="FN486" s="79">
        <v>95.198966979980469</v>
      </c>
      <c r="FO486" s="79">
        <v>92.112251281738281</v>
      </c>
      <c r="FP486" s="79">
        <v>87.868583679199219</v>
      </c>
      <c r="FQ486" s="79">
        <v>83.553398132324219</v>
      </c>
      <c r="FR486" s="79">
        <v>80.971145629882813</v>
      </c>
      <c r="FS486" s="79">
        <v>78.958999633789063</v>
      </c>
      <c r="FT486" s="79">
        <v>76.795600891113281</v>
      </c>
      <c r="FU486" s="79">
        <v>8.7778288871049881E-3</v>
      </c>
      <c r="FV486" s="79">
        <v>1.8842430785298347E-2</v>
      </c>
      <c r="FW486" s="79">
        <v>7.712997030466795E-3</v>
      </c>
      <c r="FX486" s="79">
        <v>3958</v>
      </c>
      <c r="FY486" s="79">
        <v>1</v>
      </c>
      <c r="FZ486" s="52"/>
      <c r="GA486" s="34"/>
    </row>
    <row r="487" spans="1:183" x14ac:dyDescent="0.25">
      <c r="A487" t="s">
        <v>186</v>
      </c>
      <c r="B487" t="s">
        <v>236</v>
      </c>
      <c r="C487" t="s">
        <v>194</v>
      </c>
      <c r="D487" t="s">
        <v>203</v>
      </c>
      <c r="E487" t="s">
        <v>210</v>
      </c>
      <c r="F487" t="s">
        <v>1</v>
      </c>
      <c r="G487" t="s">
        <v>200</v>
      </c>
      <c r="H487" s="79">
        <v>3690</v>
      </c>
      <c r="I487" s="79">
        <v>0.55202865600585938</v>
      </c>
      <c r="J487" s="79">
        <v>0.48510894179344177</v>
      </c>
      <c r="K487" s="79">
        <v>0.42577740550041199</v>
      </c>
      <c r="L487" s="79">
        <v>0.40266531705856323</v>
      </c>
      <c r="M487" s="79">
        <v>0.3934578001499176</v>
      </c>
      <c r="N487" s="79">
        <v>0.38652566075325012</v>
      </c>
      <c r="O487" s="79">
        <v>0.44040253758430481</v>
      </c>
      <c r="P487" s="79">
        <v>0.50047028064727783</v>
      </c>
      <c r="Q487" s="79">
        <v>0.45842087268829346</v>
      </c>
      <c r="R487" s="79">
        <v>0.4880463182926178</v>
      </c>
      <c r="S487" s="79">
        <v>0.48541796207427979</v>
      </c>
      <c r="T487" s="79">
        <v>0.52930408716201782</v>
      </c>
      <c r="U487" s="79">
        <v>0.60633456707000732</v>
      </c>
      <c r="V487" s="79">
        <v>0.62221324443817139</v>
      </c>
      <c r="W487" s="79">
        <v>0.69188970327377319</v>
      </c>
      <c r="X487" s="79">
        <v>0.77567028999328613</v>
      </c>
      <c r="Y487" s="79">
        <v>0.86225003004074097</v>
      </c>
      <c r="Z487" s="79">
        <v>0.88752466440200806</v>
      </c>
      <c r="AA487" s="79">
        <v>0.95287156105041504</v>
      </c>
      <c r="AB487" s="79">
        <v>1.0073157548904419</v>
      </c>
      <c r="AC487" s="79">
        <v>0.96166521310806274</v>
      </c>
      <c r="AD487" s="79">
        <v>0.94064706563949585</v>
      </c>
      <c r="AE487" s="79">
        <v>0.80221724510192871</v>
      </c>
      <c r="AF487" s="79">
        <v>0.67966091632843018</v>
      </c>
      <c r="AG487" s="79">
        <v>-6.3523806631565094E-2</v>
      </c>
      <c r="AH487" s="79">
        <v>-8.9645169675350189E-2</v>
      </c>
      <c r="AI487" s="79">
        <v>-9.7872540354728699E-2</v>
      </c>
      <c r="AJ487" s="79">
        <v>-6.5013207495212555E-2</v>
      </c>
      <c r="AK487" s="79">
        <v>-5.9649787843227386E-2</v>
      </c>
      <c r="AL487" s="79">
        <v>-8.342057466506958E-2</v>
      </c>
      <c r="AM487" s="79">
        <v>-8.5845015943050385E-2</v>
      </c>
      <c r="AN487" s="79">
        <v>-7.5598672032356262E-2</v>
      </c>
      <c r="AO487" s="79">
        <v>-0.1389424204826355</v>
      </c>
      <c r="AP487" s="79">
        <v>-0.13398805260658264</v>
      </c>
      <c r="AQ487" s="79">
        <v>-0.16594274342060089</v>
      </c>
      <c r="AR487" s="79">
        <v>-0.15469184517860413</v>
      </c>
      <c r="AS487" s="79">
        <v>-0.14947156608104706</v>
      </c>
      <c r="AT487" s="79">
        <v>-0.17717421054840088</v>
      </c>
      <c r="AU487" s="79">
        <v>-0.18626786768436432</v>
      </c>
      <c r="AV487" s="79">
        <v>-0.15291085839271545</v>
      </c>
      <c r="AW487" s="79">
        <v>-0.13622930645942688</v>
      </c>
      <c r="AX487" s="79">
        <v>-0.16976386308670044</v>
      </c>
      <c r="AY487" s="79">
        <v>-0.12841373682022095</v>
      </c>
      <c r="AZ487" s="79">
        <v>-0.12717138230800629</v>
      </c>
      <c r="BA487" s="79">
        <v>-0.14832445979118347</v>
      </c>
      <c r="BB487" s="79">
        <v>-0.20371508598327637</v>
      </c>
      <c r="BC487" s="79">
        <v>-0.17123128473758698</v>
      </c>
      <c r="BD487" s="79">
        <v>-0.10822004079818726</v>
      </c>
      <c r="BE487" s="79">
        <v>-2.9928280040621758E-2</v>
      </c>
      <c r="BF487" s="79">
        <v>-5.8001350611448288E-2</v>
      </c>
      <c r="BG487" s="79">
        <v>-6.886766105890274E-2</v>
      </c>
      <c r="BH487" s="79">
        <v>-4.0794935077428818E-2</v>
      </c>
      <c r="BI487" s="79">
        <v>-3.6498188972473145E-2</v>
      </c>
      <c r="BJ487" s="79">
        <v>-5.7748857885599136E-2</v>
      </c>
      <c r="BK487" s="79">
        <v>-5.899941548705101E-2</v>
      </c>
      <c r="BL487" s="79">
        <v>-4.6862315386533737E-2</v>
      </c>
      <c r="BM487" s="79">
        <v>-0.10229101032018661</v>
      </c>
      <c r="BN487" s="79">
        <v>-9.4632595777511597E-2</v>
      </c>
      <c r="BO487" s="79">
        <v>-0.1265174001455307</v>
      </c>
      <c r="BP487" s="79">
        <v>-0.11311548203229904</v>
      </c>
      <c r="BQ487" s="79">
        <v>-0.10340893268585205</v>
      </c>
      <c r="BR487" s="79">
        <v>-0.1289643794298172</v>
      </c>
      <c r="BS487" s="79">
        <v>-0.134413942694664</v>
      </c>
      <c r="BT487" s="79">
        <v>-0.10058259963989258</v>
      </c>
      <c r="BU487" s="79">
        <v>-8.2122035324573517E-2</v>
      </c>
      <c r="BV487" s="79">
        <v>-0.11355916410684586</v>
      </c>
      <c r="BW487" s="79">
        <v>-7.2857595980167389E-2</v>
      </c>
      <c r="BX487" s="79">
        <v>-7.3414579033851624E-2</v>
      </c>
      <c r="BY487" s="79">
        <v>-9.9351108074188232E-2</v>
      </c>
      <c r="BZ487" s="79">
        <v>-0.15513935685157776</v>
      </c>
      <c r="CA487" s="79">
        <v>-0.12693016231060028</v>
      </c>
      <c r="CB487" s="79">
        <v>-7.3335982859134674E-2</v>
      </c>
      <c r="CC487" s="79">
        <v>-6.6601200960576534E-3</v>
      </c>
      <c r="CD487" s="79">
        <v>-3.6084946244955063E-2</v>
      </c>
      <c r="CE487" s="79">
        <v>-4.8778966069221497E-2</v>
      </c>
      <c r="CF487" s="79">
        <v>-2.402142621576786E-2</v>
      </c>
      <c r="CG487" s="79">
        <v>-2.0463462918996811E-2</v>
      </c>
      <c r="CH487" s="79">
        <v>-3.9968710392713547E-2</v>
      </c>
      <c r="CI487" s="79">
        <v>-4.0406234562397003E-2</v>
      </c>
      <c r="CJ487" s="79">
        <v>-2.6959598064422607E-2</v>
      </c>
      <c r="CK487" s="79">
        <v>-7.6906345784664154E-2</v>
      </c>
      <c r="CL487" s="79">
        <v>-6.7375130951404572E-2</v>
      </c>
      <c r="CM487" s="79">
        <v>-9.9211521446704865E-2</v>
      </c>
      <c r="CN487" s="79">
        <v>-8.4319815039634705E-2</v>
      </c>
      <c r="CO487" s="79">
        <v>-7.1506097912788391E-2</v>
      </c>
      <c r="CP487" s="79">
        <v>-9.5574416220188141E-2</v>
      </c>
      <c r="CQ487" s="79">
        <v>-9.8500072956085205E-2</v>
      </c>
      <c r="CR487" s="79">
        <v>-6.4340218901634216E-2</v>
      </c>
      <c r="CS487" s="79">
        <v>-4.464750736951828E-2</v>
      </c>
      <c r="CT487" s="79">
        <v>-7.4631966650485992E-2</v>
      </c>
      <c r="CU487" s="79">
        <v>-3.4379594027996063E-2</v>
      </c>
      <c r="CV487" s="79">
        <v>-3.6182776093482971E-2</v>
      </c>
      <c r="CW487" s="79">
        <v>-6.543230265378952E-2</v>
      </c>
      <c r="CX487" s="79">
        <v>-0.12149593979120255</v>
      </c>
      <c r="CY487" s="79">
        <v>-9.6247322857379913E-2</v>
      </c>
      <c r="CZ487" s="79">
        <v>-4.917539656162262E-2</v>
      </c>
      <c r="DA487" s="79">
        <v>1.6608038917183876E-2</v>
      </c>
      <c r="DB487" s="79">
        <v>-1.4168540015816689E-2</v>
      </c>
      <c r="DC487" s="79">
        <v>-2.8690274804830551E-2</v>
      </c>
      <c r="DD487" s="79">
        <v>-7.2479220107197762E-3</v>
      </c>
      <c r="DE487" s="79">
        <v>-4.4287368655204773E-3</v>
      </c>
      <c r="DF487" s="79">
        <v>-2.2188562899827957E-2</v>
      </c>
      <c r="DG487" s="79">
        <v>-2.1813055500388145E-2</v>
      </c>
      <c r="DH487" s="79">
        <v>-7.0568840019404888E-3</v>
      </c>
      <c r="DI487" s="79">
        <v>-5.152168869972229E-2</v>
      </c>
      <c r="DJ487" s="79">
        <v>-4.0117658674716949E-2</v>
      </c>
      <c r="DK487" s="79">
        <v>-7.1905657649040222E-2</v>
      </c>
      <c r="DL487" s="79">
        <v>-5.5524148046970367E-2</v>
      </c>
      <c r="DM487" s="79">
        <v>-3.9603248238563538E-2</v>
      </c>
      <c r="DN487" s="79">
        <v>-6.2184438109397888E-2</v>
      </c>
      <c r="DO487" s="79">
        <v>-6.2586210668087006E-2</v>
      </c>
      <c r="DP487" s="79">
        <v>-2.8097826987504959E-2</v>
      </c>
      <c r="DQ487" s="79">
        <v>-7.1729728952050209E-3</v>
      </c>
      <c r="DR487" s="79">
        <v>-3.5704758018255234E-2</v>
      </c>
      <c r="DS487" s="79">
        <v>4.0984116494655609E-3</v>
      </c>
      <c r="DT487" s="79">
        <v>1.0490255663171411E-3</v>
      </c>
      <c r="DU487" s="79">
        <v>-3.1513500958681107E-2</v>
      </c>
      <c r="DV487" s="79">
        <v>-8.7852530181407928E-2</v>
      </c>
      <c r="DW487" s="79">
        <v>-6.5564490854740143E-2</v>
      </c>
      <c r="DX487" s="79">
        <v>-2.5014806538820267E-2</v>
      </c>
      <c r="DY487" s="79">
        <v>5.0203565508127213E-2</v>
      </c>
      <c r="DZ487" s="79">
        <v>1.7475271597504616E-2</v>
      </c>
      <c r="EA487" s="79">
        <v>3.1461089383810759E-4</v>
      </c>
      <c r="EB487" s="79">
        <v>1.6970355063676834E-2</v>
      </c>
      <c r="EC487" s="79">
        <v>1.8722863867878914E-2</v>
      </c>
      <c r="ED487" s="79">
        <v>3.483146894723177E-3</v>
      </c>
      <c r="EE487" s="79">
        <v>5.032543558627367E-3</v>
      </c>
      <c r="EF487" s="79">
        <v>2.1679475903511047E-2</v>
      </c>
      <c r="EG487" s="79">
        <v>-1.4870272949337959E-2</v>
      </c>
      <c r="EH487" s="79">
        <v>-7.6219742186367512E-4</v>
      </c>
      <c r="EI487" s="79">
        <v>-3.2480314373970032E-2</v>
      </c>
      <c r="EJ487" s="79">
        <v>-1.3947783038020134E-2</v>
      </c>
      <c r="EK487" s="79">
        <v>6.4593902789056301E-3</v>
      </c>
      <c r="EL487" s="79">
        <v>-1.3974619098007679E-2</v>
      </c>
      <c r="EM487" s="79">
        <v>-1.0732286609709263E-2</v>
      </c>
      <c r="EN487" s="79">
        <v>2.4230422452092171E-2</v>
      </c>
      <c r="EO487" s="79">
        <v>4.6934299170970917E-2</v>
      </c>
      <c r="EP487" s="79">
        <v>2.0499944686889648E-2</v>
      </c>
      <c r="EQ487" s="79">
        <v>5.9654548764228821E-2</v>
      </c>
      <c r="ER487" s="79">
        <v>5.4805837571620941E-2</v>
      </c>
      <c r="ES487" s="79">
        <v>1.7459860071539879E-2</v>
      </c>
      <c r="ET487" s="79">
        <v>-3.9276789873838425E-2</v>
      </c>
      <c r="EU487" s="79">
        <v>-2.1263353526592255E-2</v>
      </c>
      <c r="EV487" s="79">
        <v>9.8692495375871658E-3</v>
      </c>
      <c r="EW487" s="79">
        <v>74.692527770996094</v>
      </c>
      <c r="EX487" s="79">
        <v>71.982337951660156</v>
      </c>
      <c r="EY487" s="79">
        <v>70.732009887695313</v>
      </c>
      <c r="EZ487" s="79">
        <v>69.516868591308594</v>
      </c>
      <c r="FA487" s="79">
        <v>68.469337463378906</v>
      </c>
      <c r="FB487" s="79">
        <v>67.536186218261719</v>
      </c>
      <c r="FC487" s="79">
        <v>67.201789855957031</v>
      </c>
      <c r="FD487" s="79">
        <v>66.680908203125</v>
      </c>
      <c r="FE487" s="79">
        <v>68.432098388671875</v>
      </c>
      <c r="FF487" s="79">
        <v>74.084938049316406</v>
      </c>
      <c r="FG487" s="79">
        <v>79.522079467773438</v>
      </c>
      <c r="FH487" s="79">
        <v>84.889625549316406</v>
      </c>
      <c r="FI487" s="79">
        <v>89.201820373535156</v>
      </c>
      <c r="FJ487" s="79">
        <v>91.620864868164063</v>
      </c>
      <c r="FK487" s="79">
        <v>93.811630249023438</v>
      </c>
      <c r="FL487" s="79">
        <v>95.399276733398438</v>
      </c>
      <c r="FM487" s="79">
        <v>95.846359252929688</v>
      </c>
      <c r="FN487" s="79">
        <v>95.537132263183594</v>
      </c>
      <c r="FO487" s="79">
        <v>93.398269653320313</v>
      </c>
      <c r="FP487" s="79">
        <v>89.374237060546875</v>
      </c>
      <c r="FQ487" s="79">
        <v>85.108268737792969</v>
      </c>
      <c r="FR487" s="79">
        <v>82.678993225097656</v>
      </c>
      <c r="FS487" s="79">
        <v>80.244453430175781</v>
      </c>
      <c r="FT487" s="79">
        <v>77.674980163574219</v>
      </c>
      <c r="FU487" s="79">
        <v>2.3892611265182495E-2</v>
      </c>
      <c r="FV487" s="79">
        <v>4.4767115265130997E-2</v>
      </c>
      <c r="FW487" s="79">
        <v>2.1687822416424751E-2</v>
      </c>
      <c r="FX487" s="79">
        <v>1025</v>
      </c>
      <c r="FY487" s="79">
        <v>1</v>
      </c>
      <c r="FZ487" s="52"/>
      <c r="GA487" s="34"/>
    </row>
    <row r="488" spans="1:183" x14ac:dyDescent="0.25">
      <c r="A488" t="s">
        <v>186</v>
      </c>
      <c r="B488" t="s">
        <v>236</v>
      </c>
      <c r="C488" t="s">
        <v>194</v>
      </c>
      <c r="D488" t="s">
        <v>203</v>
      </c>
      <c r="E488" t="s">
        <v>210</v>
      </c>
      <c r="F488" t="s">
        <v>1</v>
      </c>
      <c r="G488" t="s">
        <v>1</v>
      </c>
      <c r="H488" s="79">
        <v>28308</v>
      </c>
      <c r="I488" s="79">
        <v>0.46228361129760742</v>
      </c>
      <c r="J488" s="79">
        <v>0.39897212386131287</v>
      </c>
      <c r="K488" s="79">
        <v>0.36478427052497864</v>
      </c>
      <c r="L488" s="79">
        <v>0.34377080202102661</v>
      </c>
      <c r="M488" s="79">
        <v>0.33978325128555298</v>
      </c>
      <c r="N488" s="79">
        <v>0.35140931606292725</v>
      </c>
      <c r="O488" s="79">
        <v>0.41606494784355164</v>
      </c>
      <c r="P488" s="79">
        <v>0.46570554375648499</v>
      </c>
      <c r="Q488" s="79">
        <v>0.43187722563743591</v>
      </c>
      <c r="R488" s="79">
        <v>0.44003048539161682</v>
      </c>
      <c r="S488" s="79">
        <v>0.44179168343544006</v>
      </c>
      <c r="T488" s="79">
        <v>0.46896052360534668</v>
      </c>
      <c r="U488" s="79">
        <v>0.50256127119064331</v>
      </c>
      <c r="V488" s="79">
        <v>0.52583301067352295</v>
      </c>
      <c r="W488" s="79">
        <v>0.56267660856246948</v>
      </c>
      <c r="X488" s="79">
        <v>0.61800706386566162</v>
      </c>
      <c r="Y488" s="79">
        <v>0.69034159183502197</v>
      </c>
      <c r="Z488" s="79">
        <v>0.74307996034622192</v>
      </c>
      <c r="AA488" s="79">
        <v>0.7976233959197998</v>
      </c>
      <c r="AB488" s="79">
        <v>0.87769436836242676</v>
      </c>
      <c r="AC488" s="79">
        <v>0.85745722055435181</v>
      </c>
      <c r="AD488" s="79">
        <v>0.82308602333068848</v>
      </c>
      <c r="AE488" s="79">
        <v>0.70747673511505127</v>
      </c>
      <c r="AF488" s="79">
        <v>0.59617823362350464</v>
      </c>
      <c r="AG488" s="79">
        <v>-5.7927824556827545E-2</v>
      </c>
      <c r="AH488" s="79">
        <v>-4.7684602439403534E-2</v>
      </c>
      <c r="AI488" s="79">
        <v>-3.4466877579689026E-2</v>
      </c>
      <c r="AJ488" s="79">
        <v>-3.2455950975418091E-2</v>
      </c>
      <c r="AK488" s="79">
        <v>-2.7319345623254776E-2</v>
      </c>
      <c r="AL488" s="79">
        <v>-3.9622098207473755E-2</v>
      </c>
      <c r="AM488" s="79">
        <v>-2.8464026749134064E-2</v>
      </c>
      <c r="AN488" s="79">
        <v>-2.5137709453701973E-2</v>
      </c>
      <c r="AO488" s="79">
        <v>-2.6272546499967575E-2</v>
      </c>
      <c r="AP488" s="79">
        <v>-1.8659474328160286E-2</v>
      </c>
      <c r="AQ488" s="79">
        <v>-2.1908212453126907E-2</v>
      </c>
      <c r="AR488" s="79">
        <v>-2.3766720667481422E-2</v>
      </c>
      <c r="AS488" s="79">
        <v>-2.8064655140042305E-2</v>
      </c>
      <c r="AT488" s="79">
        <v>-4.2207535356283188E-2</v>
      </c>
      <c r="AU488" s="79">
        <v>-5.2794639021158218E-2</v>
      </c>
      <c r="AV488" s="79">
        <v>-4.9973286688327789E-2</v>
      </c>
      <c r="AW488" s="79">
        <v>-3.8611110299825668E-2</v>
      </c>
      <c r="AX488" s="79">
        <v>-5.4894454777240753E-2</v>
      </c>
      <c r="AY488" s="79">
        <v>-7.1010246872901917E-2</v>
      </c>
      <c r="AZ488" s="79">
        <v>-3.8968667387962341E-2</v>
      </c>
      <c r="BA488" s="79">
        <v>-0.11427884548902512</v>
      </c>
      <c r="BB488" s="79">
        <v>-0.11212244629859924</v>
      </c>
      <c r="BC488" s="79">
        <v>-0.11602702736854553</v>
      </c>
      <c r="BD488" s="79">
        <v>-8.4985241293907166E-2</v>
      </c>
      <c r="BE488" s="79">
        <v>-4.4333864003419876E-2</v>
      </c>
      <c r="BF488" s="79">
        <v>-3.5912230610847473E-2</v>
      </c>
      <c r="BG488" s="79">
        <v>-2.4404998868703842E-2</v>
      </c>
      <c r="BH488" s="79">
        <v>-2.2944081574678421E-2</v>
      </c>
      <c r="BI488" s="79">
        <v>-1.7960140481591225E-2</v>
      </c>
      <c r="BJ488" s="79">
        <v>-3.0107254162430763E-2</v>
      </c>
      <c r="BK488" s="79">
        <v>-1.88022181391716E-2</v>
      </c>
      <c r="BL488" s="79">
        <v>-1.304851658642292E-2</v>
      </c>
      <c r="BM488" s="79">
        <v>-1.4308357611298561E-2</v>
      </c>
      <c r="BN488" s="79">
        <v>-5.3955558687448502E-3</v>
      </c>
      <c r="BO488" s="79">
        <v>-8.5353916510939598E-3</v>
      </c>
      <c r="BP488" s="79">
        <v>-7.3596318252384663E-3</v>
      </c>
      <c r="BQ488" s="79">
        <v>-1.17498729377985E-2</v>
      </c>
      <c r="BR488" s="79">
        <v>-2.4408638477325439E-2</v>
      </c>
      <c r="BS488" s="79">
        <v>-3.4393835812807083E-2</v>
      </c>
      <c r="BT488" s="79">
        <v>-3.0199356377124786E-2</v>
      </c>
      <c r="BU488" s="79">
        <v>-1.806199923157692E-2</v>
      </c>
      <c r="BV488" s="79">
        <v>-3.3209912478923798E-2</v>
      </c>
      <c r="BW488" s="79">
        <v>-4.9185454845428467E-2</v>
      </c>
      <c r="BX488" s="79">
        <v>-1.7561623826622963E-2</v>
      </c>
      <c r="BY488" s="79">
        <v>-9.3434512615203857E-2</v>
      </c>
      <c r="BZ488" s="79">
        <v>-9.1011129319667816E-2</v>
      </c>
      <c r="CA488" s="79">
        <v>-9.6227556467056274E-2</v>
      </c>
      <c r="CB488" s="79">
        <v>-6.8071536719799042E-2</v>
      </c>
      <c r="CC488" s="79">
        <v>-3.4918736666440964E-2</v>
      </c>
      <c r="CD488" s="79">
        <v>-2.7758724987506866E-2</v>
      </c>
      <c r="CE488" s="79">
        <v>-1.743617095053196E-2</v>
      </c>
      <c r="CF488" s="79">
        <v>-1.635618694126606E-2</v>
      </c>
      <c r="CG488" s="79">
        <v>-1.1477986350655556E-2</v>
      </c>
      <c r="CH488" s="79">
        <v>-2.35173050314188E-2</v>
      </c>
      <c r="CI488" s="79">
        <v>-1.2110479176044464E-2</v>
      </c>
      <c r="CJ488" s="79">
        <v>-4.6755778603255749E-3</v>
      </c>
      <c r="CK488" s="79">
        <v>-6.0219983570277691E-3</v>
      </c>
      <c r="CL488" s="79">
        <v>3.7909923121333122E-3</v>
      </c>
      <c r="CM488" s="79">
        <v>7.2658411227166653E-4</v>
      </c>
      <c r="CN488" s="79">
        <v>4.0038679726421833E-3</v>
      </c>
      <c r="CO488" s="79">
        <v>-4.5030601904727519E-4</v>
      </c>
      <c r="CP488" s="79">
        <v>-1.2081179767847061E-2</v>
      </c>
      <c r="CQ488" s="79">
        <v>-2.1649492904543877E-2</v>
      </c>
      <c r="CR488" s="79">
        <v>-1.6503991559147835E-2</v>
      </c>
      <c r="CS488" s="79">
        <v>-3.8297481369227171E-3</v>
      </c>
      <c r="CT488" s="79">
        <v>-1.8191266804933548E-2</v>
      </c>
      <c r="CU488" s="79">
        <v>-3.4069675952196121E-2</v>
      </c>
      <c r="CV488" s="79">
        <v>-2.7351712342351675E-3</v>
      </c>
      <c r="CW488" s="79">
        <v>-7.8997783362865448E-2</v>
      </c>
      <c r="CX488" s="79">
        <v>-7.6389491558074951E-2</v>
      </c>
      <c r="CY488" s="79">
        <v>-8.2514509558677673E-2</v>
      </c>
      <c r="CZ488" s="79">
        <v>-5.6357156485319138E-2</v>
      </c>
      <c r="DA488" s="79">
        <v>-2.5503603741526604E-2</v>
      </c>
      <c r="DB488" s="79">
        <v>-1.9605215638875961E-2</v>
      </c>
      <c r="DC488" s="79">
        <v>-1.0467343032360077E-2</v>
      </c>
      <c r="DD488" s="79">
        <v>-9.768294170498848E-3</v>
      </c>
      <c r="DE488" s="79">
        <v>-4.9958303570747375E-3</v>
      </c>
      <c r="DF488" s="79">
        <v>-1.6927355900406837E-2</v>
      </c>
      <c r="DG488" s="79">
        <v>-5.4187397472560406E-3</v>
      </c>
      <c r="DH488" s="79">
        <v>3.6973606329411268E-3</v>
      </c>
      <c r="DI488" s="79">
        <v>2.2643615957349539E-3</v>
      </c>
      <c r="DJ488" s="79">
        <v>1.2977540493011475E-2</v>
      </c>
      <c r="DK488" s="79">
        <v>9.9885603412985802E-3</v>
      </c>
      <c r="DL488" s="79">
        <v>1.536736823618412E-2</v>
      </c>
      <c r="DM488" s="79">
        <v>1.0849261656403542E-2</v>
      </c>
      <c r="DN488" s="79">
        <v>2.4627923266962171E-4</v>
      </c>
      <c r="DO488" s="79">
        <v>-8.905152790248394E-3</v>
      </c>
      <c r="DP488" s="79">
        <v>-2.8086260426789522E-3</v>
      </c>
      <c r="DQ488" s="79">
        <v>1.0402503423392773E-2</v>
      </c>
      <c r="DR488" s="79">
        <v>-3.1726199667900801E-3</v>
      </c>
      <c r="DS488" s="79">
        <v>-1.8953893333673477E-2</v>
      </c>
      <c r="DT488" s="79">
        <v>1.209128275513649E-2</v>
      </c>
      <c r="DU488" s="79">
        <v>-6.4561054110527039E-2</v>
      </c>
      <c r="DV488" s="79">
        <v>-6.1767861247062683E-2</v>
      </c>
      <c r="DW488" s="79">
        <v>-6.8801455199718475E-2</v>
      </c>
      <c r="DX488" s="79">
        <v>-4.4642776250839233E-2</v>
      </c>
      <c r="DY488" s="79">
        <v>-1.1909647844731808E-2</v>
      </c>
      <c r="DZ488" s="79">
        <v>-7.8328428789973259E-3</v>
      </c>
      <c r="EA488" s="79">
        <v>-4.0546196396462619E-4</v>
      </c>
      <c r="EB488" s="79">
        <v>-2.5642322725616395E-4</v>
      </c>
      <c r="EC488" s="79">
        <v>4.3633733876049519E-3</v>
      </c>
      <c r="ED488" s="79">
        <v>-7.4125132523477077E-3</v>
      </c>
      <c r="EE488" s="79">
        <v>4.2430693283677101E-3</v>
      </c>
      <c r="EF488" s="79">
        <v>1.5786554664373398E-2</v>
      </c>
      <c r="EG488" s="79">
        <v>1.4228549785912037E-2</v>
      </c>
      <c r="EH488" s="79">
        <v>2.6241457089781761E-2</v>
      </c>
      <c r="EI488" s="79">
        <v>2.3361383005976677E-2</v>
      </c>
      <c r="EJ488" s="79">
        <v>3.1774457544088364E-2</v>
      </c>
      <c r="EK488" s="79">
        <v>2.7164041996002197E-2</v>
      </c>
      <c r="EL488" s="79">
        <v>1.8045173957943916E-2</v>
      </c>
      <c r="EM488" s="79">
        <v>9.4956522807478905E-3</v>
      </c>
      <c r="EN488" s="79">
        <v>1.6965305432677269E-2</v>
      </c>
      <c r="EO488" s="79">
        <v>3.0951613560318947E-2</v>
      </c>
      <c r="EP488" s="79">
        <v>1.8511921167373657E-2</v>
      </c>
      <c r="EQ488" s="79">
        <v>2.8708945028483868E-3</v>
      </c>
      <c r="ER488" s="79">
        <v>3.3498328179121017E-2</v>
      </c>
      <c r="ES488" s="79">
        <v>-4.3716713786125183E-2</v>
      </c>
      <c r="ET488" s="79">
        <v>-4.0656540542840958E-2</v>
      </c>
      <c r="EU488" s="79">
        <v>-4.9001991748809814E-2</v>
      </c>
      <c r="EV488" s="79">
        <v>-2.7729067951440811E-2</v>
      </c>
      <c r="EW488" s="79">
        <v>74.126533508300781</v>
      </c>
      <c r="EX488" s="79">
        <v>71.687522888183594</v>
      </c>
      <c r="EY488" s="79">
        <v>70.71331787109375</v>
      </c>
      <c r="EZ488" s="79">
        <v>69.091941833496094</v>
      </c>
      <c r="FA488" s="79">
        <v>68.142646789550781</v>
      </c>
      <c r="FB488" s="79">
        <v>67.267196655273438</v>
      </c>
      <c r="FC488" s="79">
        <v>67.014114379882813</v>
      </c>
      <c r="FD488" s="79">
        <v>66.552894592285156</v>
      </c>
      <c r="FE488" s="79">
        <v>68.421241760253906</v>
      </c>
      <c r="FF488" s="79">
        <v>74.581993103027344</v>
      </c>
      <c r="FG488" s="79">
        <v>80.19189453125</v>
      </c>
      <c r="FH488" s="79">
        <v>85.621902465820313</v>
      </c>
      <c r="FI488" s="79">
        <v>89.559707641601563</v>
      </c>
      <c r="FJ488" s="79">
        <v>92.077346801757813</v>
      </c>
      <c r="FK488" s="79">
        <v>94.087364196777344</v>
      </c>
      <c r="FL488" s="79">
        <v>95.744003295898438</v>
      </c>
      <c r="FM488" s="79">
        <v>96.206993103027344</v>
      </c>
      <c r="FN488" s="79">
        <v>95.254676818847656</v>
      </c>
      <c r="FO488" s="79">
        <v>92.311241149902344</v>
      </c>
      <c r="FP488" s="79">
        <v>88.1011962890625</v>
      </c>
      <c r="FQ488" s="79">
        <v>83.77569580078125</v>
      </c>
      <c r="FR488" s="79">
        <v>81.234031677246094</v>
      </c>
      <c r="FS488" s="79">
        <v>79.149574279785156</v>
      </c>
      <c r="FT488" s="79">
        <v>76.923629760742188</v>
      </c>
      <c r="FU488" s="79">
        <v>8.2445116713643074E-3</v>
      </c>
      <c r="FV488" s="79">
        <v>1.739434152841568E-2</v>
      </c>
      <c r="FW488" s="79">
        <v>7.2790118865668774E-3</v>
      </c>
      <c r="FX488" s="79">
        <v>4983</v>
      </c>
      <c r="FY488" s="79">
        <v>1</v>
      </c>
      <c r="FZ488" s="52"/>
      <c r="GA488" s="34"/>
    </row>
    <row r="489" spans="1:183" x14ac:dyDescent="0.25">
      <c r="A489" t="s">
        <v>186</v>
      </c>
      <c r="B489" t="s">
        <v>236</v>
      </c>
      <c r="C489" t="s">
        <v>194</v>
      </c>
      <c r="D489" t="s">
        <v>203</v>
      </c>
      <c r="E489" t="s">
        <v>210</v>
      </c>
      <c r="F489" t="s">
        <v>178</v>
      </c>
      <c r="G489" t="s">
        <v>1</v>
      </c>
      <c r="H489" s="79">
        <v>20671</v>
      </c>
      <c r="I489" s="79">
        <v>0.40652614831924438</v>
      </c>
      <c r="J489" s="79">
        <v>0.35545101761817932</v>
      </c>
      <c r="K489" s="79">
        <v>0.32596227526664734</v>
      </c>
      <c r="L489" s="79">
        <v>0.31083372235298157</v>
      </c>
      <c r="M489" s="79">
        <v>0.30469492077827454</v>
      </c>
      <c r="N489" s="79">
        <v>0.31525793671607971</v>
      </c>
      <c r="O489" s="79">
        <v>0.3660149872303009</v>
      </c>
      <c r="P489" s="79">
        <v>0.42048963904380798</v>
      </c>
      <c r="Q489" s="79">
        <v>0.38857904076576233</v>
      </c>
      <c r="R489" s="79">
        <v>0.38379183411598206</v>
      </c>
      <c r="S489" s="79">
        <v>0.38246804475784302</v>
      </c>
      <c r="T489" s="79">
        <v>0.40666297078132629</v>
      </c>
      <c r="U489" s="79">
        <v>0.43762236833572388</v>
      </c>
      <c r="V489" s="79">
        <v>0.46287298202514648</v>
      </c>
      <c r="W489" s="79">
        <v>0.48432302474975586</v>
      </c>
      <c r="X489" s="79">
        <v>0.51054203510284424</v>
      </c>
      <c r="Y489" s="79">
        <v>0.56795728206634521</v>
      </c>
      <c r="Z489" s="79">
        <v>0.62371712923049927</v>
      </c>
      <c r="AA489" s="79">
        <v>0.70253139734268188</v>
      </c>
      <c r="AB489" s="79">
        <v>0.76672226190567017</v>
      </c>
      <c r="AC489" s="79">
        <v>0.7661367654800415</v>
      </c>
      <c r="AD489" s="79">
        <v>0.74316668510437012</v>
      </c>
      <c r="AE489" s="79">
        <v>0.64068740606307983</v>
      </c>
      <c r="AF489" s="79">
        <v>0.53490555286407471</v>
      </c>
      <c r="AG489" s="79">
        <v>-6.1855606734752655E-2</v>
      </c>
      <c r="AH489" s="79">
        <v>-4.724588617682457E-2</v>
      </c>
      <c r="AI489" s="79">
        <v>-3.2732252031564713E-2</v>
      </c>
      <c r="AJ489" s="79">
        <v>-2.8208419680595398E-2</v>
      </c>
      <c r="AK489" s="79">
        <v>-1.874101348221302E-2</v>
      </c>
      <c r="AL489" s="79">
        <v>-1.8608616665005684E-2</v>
      </c>
      <c r="AM489" s="79">
        <v>-1.4294799417257309E-2</v>
      </c>
      <c r="AN489" s="79">
        <v>-8.5148969665169716E-3</v>
      </c>
      <c r="AO489" s="79">
        <v>-1.384370680898428E-2</v>
      </c>
      <c r="AP489" s="79">
        <v>-1.0796068236231804E-2</v>
      </c>
      <c r="AQ489" s="79">
        <v>-6.9719506427645683E-3</v>
      </c>
      <c r="AR489" s="79">
        <v>-8.1379935145378113E-3</v>
      </c>
      <c r="AS489" s="79">
        <v>-8.2429563626646996E-3</v>
      </c>
      <c r="AT489" s="79">
        <v>-5.5486243218183517E-3</v>
      </c>
      <c r="AU489" s="79">
        <v>-3.0285092070698738E-2</v>
      </c>
      <c r="AV489" s="79">
        <v>-5.4547935724258423E-2</v>
      </c>
      <c r="AW489" s="79">
        <v>-5.220862478017807E-2</v>
      </c>
      <c r="AX489" s="79">
        <v>-5.1611375063657761E-2</v>
      </c>
      <c r="AY489" s="79">
        <v>-6.1458036303520203E-2</v>
      </c>
      <c r="AZ489" s="79">
        <v>-6.0664154589176178E-2</v>
      </c>
      <c r="BA489" s="79">
        <v>-0.11968907713890076</v>
      </c>
      <c r="BB489" s="79">
        <v>-0.11863141506910324</v>
      </c>
      <c r="BC489" s="79">
        <v>-0.11901348829269409</v>
      </c>
      <c r="BD489" s="79">
        <v>-8.4923096001148224E-2</v>
      </c>
      <c r="BE489" s="79">
        <v>-4.861338809132576E-2</v>
      </c>
      <c r="BF489" s="79">
        <v>-3.5854104906320572E-2</v>
      </c>
      <c r="BG489" s="79">
        <v>-2.3427031934261322E-2</v>
      </c>
      <c r="BH489" s="79">
        <v>-1.953582651913166E-2</v>
      </c>
      <c r="BI489" s="79">
        <v>-1.0634897276759148E-2</v>
      </c>
      <c r="BJ489" s="79">
        <v>-1.0672749020159245E-2</v>
      </c>
      <c r="BK489" s="79">
        <v>-6.0476711951196194E-3</v>
      </c>
      <c r="BL489" s="79">
        <v>6.2172958860173821E-4</v>
      </c>
      <c r="BM489" s="79">
        <v>-4.4542341493070126E-3</v>
      </c>
      <c r="BN489" s="79">
        <v>1.7033117183018476E-4</v>
      </c>
      <c r="BO489" s="79">
        <v>3.7215529009699821E-3</v>
      </c>
      <c r="BP489" s="79">
        <v>3.8612666539847851E-3</v>
      </c>
      <c r="BQ489" s="79">
        <v>4.8113814555108547E-3</v>
      </c>
      <c r="BR489" s="79">
        <v>8.6369272321462631E-3</v>
      </c>
      <c r="BS489" s="79">
        <v>-1.4372663572430611E-2</v>
      </c>
      <c r="BT489" s="79">
        <v>-3.7388525903224945E-2</v>
      </c>
      <c r="BU489" s="79">
        <v>-3.3635549247264862E-2</v>
      </c>
      <c r="BV489" s="79">
        <v>-3.2106023281812668E-2</v>
      </c>
      <c r="BW489" s="79">
        <v>-4.116511344909668E-2</v>
      </c>
      <c r="BX489" s="79">
        <v>-4.092700406908989E-2</v>
      </c>
      <c r="BY489" s="79">
        <v>-9.9416784942150116E-2</v>
      </c>
      <c r="BZ489" s="79">
        <v>-9.9275268614292145E-2</v>
      </c>
      <c r="CA489" s="79">
        <v>-0.10098051279783249</v>
      </c>
      <c r="CB489" s="79">
        <v>-6.8852543830871582E-2</v>
      </c>
      <c r="CC489" s="79">
        <v>-3.9441872388124466E-2</v>
      </c>
      <c r="CD489" s="79">
        <v>-2.7964195236563683E-2</v>
      </c>
      <c r="CE489" s="79">
        <v>-1.6982264816761017E-2</v>
      </c>
      <c r="CF489" s="79">
        <v>-1.3529212214052677E-2</v>
      </c>
      <c r="CG489" s="79">
        <v>-5.0206258893013E-3</v>
      </c>
      <c r="CH489" s="79">
        <v>-5.1763923838734627E-3</v>
      </c>
      <c r="CI489" s="79">
        <v>-3.3573588007129729E-4</v>
      </c>
      <c r="CJ489" s="79">
        <v>6.949729286134243E-3</v>
      </c>
      <c r="CK489" s="79">
        <v>2.0488870795816183E-3</v>
      </c>
      <c r="CL489" s="79">
        <v>7.7656270004808903E-3</v>
      </c>
      <c r="CM489" s="79">
        <v>1.1127841658890247E-2</v>
      </c>
      <c r="CN489" s="79">
        <v>1.2171916663646698E-2</v>
      </c>
      <c r="CO489" s="79">
        <v>1.3852776028215885E-2</v>
      </c>
      <c r="CP489" s="79">
        <v>1.8461797386407852E-2</v>
      </c>
      <c r="CQ489" s="79">
        <v>-3.3517635893076658E-3</v>
      </c>
      <c r="CR489" s="79">
        <v>-2.5503972545266151E-2</v>
      </c>
      <c r="CS489" s="79">
        <v>-2.0771892741322517E-2</v>
      </c>
      <c r="CT489" s="79">
        <v>-1.8596671521663666E-2</v>
      </c>
      <c r="CU489" s="79">
        <v>-2.7110300958156586E-2</v>
      </c>
      <c r="CV489" s="79">
        <v>-2.725711464881897E-2</v>
      </c>
      <c r="CW489" s="79">
        <v>-8.5376255214214325E-2</v>
      </c>
      <c r="CX489" s="79">
        <v>-8.5869267582893372E-2</v>
      </c>
      <c r="CY489" s="79">
        <v>-8.8490933179855347E-2</v>
      </c>
      <c r="CZ489" s="79">
        <v>-5.7722136378288269E-2</v>
      </c>
      <c r="DA489" s="79">
        <v>-3.0270351096987724E-2</v>
      </c>
      <c r="DB489" s="79">
        <v>-2.0074283704161644E-2</v>
      </c>
      <c r="DC489" s="79">
        <v>-1.0537497699260712E-2</v>
      </c>
      <c r="DD489" s="79">
        <v>-7.5225983746349812E-3</v>
      </c>
      <c r="DE489" s="79">
        <v>5.9364503249526024E-4</v>
      </c>
      <c r="DF489" s="79">
        <v>3.1996480538509786E-4</v>
      </c>
      <c r="DG489" s="79">
        <v>5.3761997260153294E-3</v>
      </c>
      <c r="DH489" s="79">
        <v>1.3277729041874409E-2</v>
      </c>
      <c r="DI489" s="79">
        <v>8.5520073771476746E-3</v>
      </c>
      <c r="DJ489" s="79">
        <v>1.5360921621322632E-2</v>
      </c>
      <c r="DK489" s="79">
        <v>1.8534129485487938E-2</v>
      </c>
      <c r="DL489" s="79">
        <v>2.0482568070292473E-2</v>
      </c>
      <c r="DM489" s="79">
        <v>2.2894170135259628E-2</v>
      </c>
      <c r="DN489" s="79">
        <v>2.8286667540669441E-2</v>
      </c>
      <c r="DO489" s="79">
        <v>7.6691359281539917E-3</v>
      </c>
      <c r="DP489" s="79">
        <v>-1.3619416393339634E-2</v>
      </c>
      <c r="DQ489" s="79">
        <v>-7.9082371667027473E-3</v>
      </c>
      <c r="DR489" s="79">
        <v>-5.0873197615146637E-3</v>
      </c>
      <c r="DS489" s="79">
        <v>-1.3055489398539066E-2</v>
      </c>
      <c r="DT489" s="79">
        <v>-1.3587223365902901E-2</v>
      </c>
      <c r="DU489" s="79">
        <v>-7.1335725486278534E-2</v>
      </c>
      <c r="DV489" s="79">
        <v>-7.2463259100914001E-2</v>
      </c>
      <c r="DW489" s="79">
        <v>-7.6001353561878204E-2</v>
      </c>
      <c r="DX489" s="79">
        <v>-4.6591721475124359E-2</v>
      </c>
      <c r="DY489" s="79">
        <v>-1.7028134316205978E-2</v>
      </c>
      <c r="DZ489" s="79">
        <v>-8.6825061589479446E-3</v>
      </c>
      <c r="EA489" s="79">
        <v>-1.2322774855419993E-3</v>
      </c>
      <c r="EB489" s="79">
        <v>1.1499965330585837E-3</v>
      </c>
      <c r="EC489" s="79">
        <v>8.6997607722878456E-3</v>
      </c>
      <c r="ED489" s="79">
        <v>8.2558309659361839E-3</v>
      </c>
      <c r="EE489" s="79">
        <v>1.3623327948153019E-2</v>
      </c>
      <c r="EF489" s="79">
        <v>2.2414352744817734E-2</v>
      </c>
      <c r="EG489" s="79">
        <v>1.7941482365131378E-2</v>
      </c>
      <c r="EH489" s="79">
        <v>2.632732130587101E-2</v>
      </c>
      <c r="EI489" s="79">
        <v>2.9227634891867638E-2</v>
      </c>
      <c r="EJ489" s="79">
        <v>3.2481826841831207E-2</v>
      </c>
      <c r="EK489" s="79">
        <v>3.5948507487773895E-2</v>
      </c>
      <c r="EL489" s="79">
        <v>4.2472217231988907E-2</v>
      </c>
      <c r="EM489" s="79">
        <v>2.3581566289067268E-2</v>
      </c>
      <c r="EN489" s="79">
        <v>3.5399927292019129E-3</v>
      </c>
      <c r="EO489" s="79">
        <v>1.0664838366210461E-2</v>
      </c>
      <c r="EP489" s="79">
        <v>1.4418037608265877E-2</v>
      </c>
      <c r="EQ489" s="79">
        <v>7.2374278679490089E-3</v>
      </c>
      <c r="ER489" s="79">
        <v>6.1499257571995258E-3</v>
      </c>
      <c r="ES489" s="79">
        <v>-5.1063425838947296E-2</v>
      </c>
      <c r="ET489" s="79">
        <v>-5.3107112646102905E-2</v>
      </c>
      <c r="EU489" s="79">
        <v>-5.79683817923069E-2</v>
      </c>
      <c r="EV489" s="79">
        <v>-3.0521173030138016E-2</v>
      </c>
      <c r="EW489" s="79">
        <v>74.031036376953125</v>
      </c>
      <c r="EX489" s="79">
        <v>71.941474914550781</v>
      </c>
      <c r="EY489" s="79">
        <v>71.045173645019531</v>
      </c>
      <c r="EZ489" s="79">
        <v>69.242202758789063</v>
      </c>
      <c r="FA489" s="79">
        <v>68.679725646972656</v>
      </c>
      <c r="FB489" s="79">
        <v>68.057807922363281</v>
      </c>
      <c r="FC489" s="79">
        <v>67.944557189941406</v>
      </c>
      <c r="FD489" s="79">
        <v>67.49969482421875</v>
      </c>
      <c r="FE489" s="79">
        <v>69.329231262207031</v>
      </c>
      <c r="FF489" s="79">
        <v>75.740959167480469</v>
      </c>
      <c r="FG489" s="79">
        <v>80.871925354003906</v>
      </c>
      <c r="FH489" s="79">
        <v>86.242454528808594</v>
      </c>
      <c r="FI489" s="79">
        <v>90.167716979980469</v>
      </c>
      <c r="FJ489" s="79">
        <v>92.562026977539063</v>
      </c>
      <c r="FK489" s="79">
        <v>94.227752685546875</v>
      </c>
      <c r="FL489" s="79">
        <v>96.020523071289063</v>
      </c>
      <c r="FM489" s="79">
        <v>96.310630798339844</v>
      </c>
      <c r="FN489" s="79">
        <v>94.977745056152344</v>
      </c>
      <c r="FO489" s="79">
        <v>91.472320556640625</v>
      </c>
      <c r="FP489" s="79">
        <v>87.38916015625</v>
      </c>
      <c r="FQ489" s="79">
        <v>83.225112915039063</v>
      </c>
      <c r="FR489" s="79">
        <v>80.910568237304688</v>
      </c>
      <c r="FS489" s="79">
        <v>79.033798217773438</v>
      </c>
      <c r="FT489" s="79">
        <v>76.906455993652344</v>
      </c>
      <c r="FU489" s="79">
        <v>7.2913435287773609E-3</v>
      </c>
      <c r="FV489" s="79">
        <v>1.57461017370224E-2</v>
      </c>
      <c r="FW489" s="79">
        <v>6.4919264987111092E-3</v>
      </c>
      <c r="FX489" s="79">
        <v>3972</v>
      </c>
      <c r="FY489" s="79">
        <v>1</v>
      </c>
      <c r="FZ489" s="52"/>
      <c r="GA489" s="34"/>
    </row>
    <row r="490" spans="1:183" x14ac:dyDescent="0.25">
      <c r="A490" t="s">
        <v>186</v>
      </c>
      <c r="B490" t="s">
        <v>236</v>
      </c>
      <c r="C490" t="s">
        <v>194</v>
      </c>
      <c r="D490" t="s">
        <v>203</v>
      </c>
      <c r="E490" t="s">
        <v>210</v>
      </c>
      <c r="F490" t="s">
        <v>179</v>
      </c>
      <c r="G490" t="s">
        <v>1</v>
      </c>
      <c r="H490" s="79">
        <v>928</v>
      </c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  <c r="AH490" s="79"/>
      <c r="AI490" s="79"/>
      <c r="AJ490" s="79"/>
      <c r="AK490" s="79"/>
      <c r="AL490" s="79"/>
      <c r="AM490" s="79"/>
      <c r="AN490" s="79"/>
      <c r="AO490" s="79"/>
      <c r="AP490" s="79"/>
      <c r="AQ490" s="79"/>
      <c r="AR490" s="79"/>
      <c r="AS490" s="79"/>
      <c r="AT490" s="79"/>
      <c r="AU490" s="79"/>
      <c r="AV490" s="79"/>
      <c r="AW490" s="79"/>
      <c r="AX490" s="79"/>
      <c r="AY490" s="79"/>
      <c r="AZ490" s="79"/>
      <c r="BA490" s="79"/>
      <c r="BB490" s="79"/>
      <c r="BC490" s="79"/>
      <c r="BD490" s="79"/>
      <c r="BE490" s="79"/>
      <c r="BF490" s="79"/>
      <c r="BG490" s="79"/>
      <c r="BH490" s="79"/>
      <c r="BI490" s="79"/>
      <c r="BJ490" s="79"/>
      <c r="BK490" s="79"/>
      <c r="BL490" s="79"/>
      <c r="BM490" s="79"/>
      <c r="BN490" s="79"/>
      <c r="BO490" s="79"/>
      <c r="BP490" s="79"/>
      <c r="BQ490" s="79"/>
      <c r="BR490" s="79"/>
      <c r="BS490" s="79"/>
      <c r="BT490" s="79"/>
      <c r="BU490" s="79"/>
      <c r="BV490" s="79"/>
      <c r="BW490" s="79"/>
      <c r="BX490" s="79"/>
      <c r="BY490" s="79"/>
      <c r="BZ490" s="79"/>
      <c r="CA490" s="79"/>
      <c r="CB490" s="79"/>
      <c r="CC490" s="79"/>
      <c r="CD490" s="79"/>
      <c r="CE490" s="79"/>
      <c r="CF490" s="79"/>
      <c r="CG490" s="79"/>
      <c r="CH490" s="79"/>
      <c r="CI490" s="79"/>
      <c r="CJ490" s="79"/>
      <c r="CK490" s="79"/>
      <c r="CL490" s="79"/>
      <c r="CM490" s="79"/>
      <c r="CN490" s="79"/>
      <c r="CO490" s="79"/>
      <c r="CP490" s="79"/>
      <c r="CQ490" s="79"/>
      <c r="CR490" s="79"/>
      <c r="CS490" s="79"/>
      <c r="CT490" s="79"/>
      <c r="CU490" s="79"/>
      <c r="CV490" s="79"/>
      <c r="CW490" s="79"/>
      <c r="CX490" s="79"/>
      <c r="CY490" s="79"/>
      <c r="CZ490" s="79"/>
      <c r="DA490" s="79"/>
      <c r="DB490" s="79"/>
      <c r="DC490" s="79"/>
      <c r="DD490" s="79"/>
      <c r="DE490" s="79"/>
      <c r="DF490" s="79"/>
      <c r="DG490" s="79"/>
      <c r="DH490" s="79"/>
      <c r="DI490" s="79"/>
      <c r="DJ490" s="79"/>
      <c r="DK490" s="79"/>
      <c r="DL490" s="79"/>
      <c r="DM490" s="79"/>
      <c r="DN490" s="79"/>
      <c r="DO490" s="79"/>
      <c r="DP490" s="79"/>
      <c r="DQ490" s="79"/>
      <c r="DR490" s="79"/>
      <c r="DS490" s="79"/>
      <c r="DT490" s="79"/>
      <c r="DU490" s="79"/>
      <c r="DV490" s="79"/>
      <c r="DW490" s="79"/>
      <c r="DX490" s="79"/>
      <c r="DY490" s="79"/>
      <c r="DZ490" s="79"/>
      <c r="EA490" s="79"/>
      <c r="EB490" s="79"/>
      <c r="EC490" s="79"/>
      <c r="ED490" s="79"/>
      <c r="EE490" s="79"/>
      <c r="EF490" s="79"/>
      <c r="EG490" s="79"/>
      <c r="EH490" s="79"/>
      <c r="EI490" s="79"/>
      <c r="EJ490" s="79"/>
      <c r="EK490" s="79"/>
      <c r="EL490" s="79"/>
      <c r="EM490" s="79"/>
      <c r="EN490" s="79"/>
      <c r="EO490" s="79"/>
      <c r="EP490" s="79"/>
      <c r="EQ490" s="79"/>
      <c r="ER490" s="79"/>
      <c r="ES490" s="79"/>
      <c r="ET490" s="79"/>
      <c r="EU490" s="79"/>
      <c r="EV490" s="79"/>
      <c r="EW490" s="79"/>
      <c r="EX490" s="79"/>
      <c r="EY490" s="79"/>
      <c r="EZ490" s="79"/>
      <c r="FA490" s="79"/>
      <c r="FB490" s="79"/>
      <c r="FC490" s="79"/>
      <c r="FD490" s="79"/>
      <c r="FE490" s="79"/>
      <c r="FF490" s="79"/>
      <c r="FG490" s="79"/>
      <c r="FH490" s="79"/>
      <c r="FI490" s="79"/>
      <c r="FJ490" s="79"/>
      <c r="FK490" s="79"/>
      <c r="FL490" s="79"/>
      <c r="FM490" s="79"/>
      <c r="FN490" s="79"/>
      <c r="FO490" s="79"/>
      <c r="FP490" s="79"/>
      <c r="FQ490" s="79"/>
      <c r="FR490" s="79"/>
      <c r="FS490" s="79"/>
      <c r="FT490" s="79"/>
      <c r="FU490" s="79"/>
      <c r="FV490" s="79"/>
      <c r="FW490" s="79"/>
      <c r="FX490" s="79">
        <v>78</v>
      </c>
      <c r="FY490" s="79">
        <v>0</v>
      </c>
      <c r="FZ490" s="52"/>
      <c r="GA490" s="34"/>
    </row>
    <row r="491" spans="1:183" x14ac:dyDescent="0.25">
      <c r="A491" t="s">
        <v>186</v>
      </c>
      <c r="B491" t="s">
        <v>236</v>
      </c>
      <c r="C491" t="s">
        <v>194</v>
      </c>
      <c r="D491" t="s">
        <v>203</v>
      </c>
      <c r="E491" t="s">
        <v>210</v>
      </c>
      <c r="F491" t="s">
        <v>180</v>
      </c>
      <c r="G491" t="s">
        <v>1</v>
      </c>
      <c r="H491" s="79">
        <v>487</v>
      </c>
      <c r="I491" s="79">
        <v>0.49285981059074402</v>
      </c>
      <c r="J491" s="79">
        <v>0.39752122759819031</v>
      </c>
      <c r="K491" s="79">
        <v>0.36485135555267334</v>
      </c>
      <c r="L491" s="79">
        <v>0.34893864393234253</v>
      </c>
      <c r="M491" s="79">
        <v>0.35265353322029114</v>
      </c>
      <c r="N491" s="79">
        <v>0.36592352390289307</v>
      </c>
      <c r="O491" s="79">
        <v>0.50605708360671997</v>
      </c>
      <c r="P491" s="79">
        <v>0.60091990232467651</v>
      </c>
      <c r="Q491" s="79">
        <v>0.49112901091575623</v>
      </c>
      <c r="R491" s="79">
        <v>0.53828668594360352</v>
      </c>
      <c r="S491" s="79">
        <v>0.51633232831954956</v>
      </c>
      <c r="T491" s="79">
        <v>0.53230744600296021</v>
      </c>
      <c r="U491" s="79">
        <v>0.40633407235145569</v>
      </c>
      <c r="V491" s="79">
        <v>0.35912904143333435</v>
      </c>
      <c r="W491" s="79">
        <v>0.4775165319442749</v>
      </c>
      <c r="X491" s="79">
        <v>0.50675511360168457</v>
      </c>
      <c r="Y491" s="79">
        <v>0.53251677751541138</v>
      </c>
      <c r="Z491" s="79">
        <v>0.49488833546638489</v>
      </c>
      <c r="AA491" s="79">
        <v>0.46462154388427734</v>
      </c>
      <c r="AB491" s="79">
        <v>0.70997613668441772</v>
      </c>
      <c r="AC491" s="79">
        <v>0.68909305334091187</v>
      </c>
      <c r="AD491" s="79">
        <v>0.61133104562759399</v>
      </c>
      <c r="AE491" s="79">
        <v>0.50568526983261108</v>
      </c>
      <c r="AF491" s="79">
        <v>0.44669800996780396</v>
      </c>
      <c r="AG491" s="79">
        <v>-4.8172745853662491E-2</v>
      </c>
      <c r="AH491" s="79">
        <v>-3.7687990814447403E-2</v>
      </c>
      <c r="AI491" s="79">
        <v>-1.5417825430631638E-2</v>
      </c>
      <c r="AJ491" s="79">
        <v>-5.89095838367939E-2</v>
      </c>
      <c r="AK491" s="79">
        <v>-4.0710225701332092E-2</v>
      </c>
      <c r="AL491" s="79">
        <v>-0.10911908745765686</v>
      </c>
      <c r="AM491" s="79">
        <v>-7.9621165990829468E-2</v>
      </c>
      <c r="AN491" s="79">
        <v>-0.12124752998352051</v>
      </c>
      <c r="AO491" s="79">
        <v>-7.7763020992279053E-2</v>
      </c>
      <c r="AP491" s="79">
        <v>-9.4505265355110168E-2</v>
      </c>
      <c r="AQ491" s="79">
        <v>-0.10232803225517273</v>
      </c>
      <c r="AR491" s="79">
        <v>6.1614852398633957E-2</v>
      </c>
      <c r="AS491" s="79">
        <v>-9.1826885938644409E-2</v>
      </c>
      <c r="AT491" s="79">
        <v>-0.30497241020202637</v>
      </c>
      <c r="AU491" s="79">
        <v>-0.16755698621273041</v>
      </c>
      <c r="AV491" s="79">
        <v>-7.1829669177532196E-2</v>
      </c>
      <c r="AW491" s="79">
        <v>-1.0777655988931656E-2</v>
      </c>
      <c r="AX491" s="79">
        <v>-0.13934926688671112</v>
      </c>
      <c r="AY491" s="79">
        <v>-0.26976937055587769</v>
      </c>
      <c r="AZ491" s="79">
        <v>9.7288787364959717E-3</v>
      </c>
      <c r="BA491" s="79">
        <v>-0.1695549488067627</v>
      </c>
      <c r="BB491" s="79">
        <v>-0.18878333270549774</v>
      </c>
      <c r="BC491" s="79">
        <v>-0.22944051027297974</v>
      </c>
      <c r="BD491" s="79">
        <v>-0.13441237807273865</v>
      </c>
      <c r="BE491" s="79">
        <v>4.0103673934936523E-2</v>
      </c>
      <c r="BF491" s="79">
        <v>2.5995675474405289E-2</v>
      </c>
      <c r="BG491" s="79">
        <v>3.9254810661077499E-2</v>
      </c>
      <c r="BH491" s="79">
        <v>-1.3272293144837022E-3</v>
      </c>
      <c r="BI491" s="79">
        <v>1.517021469771862E-2</v>
      </c>
      <c r="BJ491" s="79">
        <v>-4.3608486652374268E-2</v>
      </c>
      <c r="BK491" s="79">
        <v>6.2818415462970734E-3</v>
      </c>
      <c r="BL491" s="79">
        <v>-1.635042205452919E-2</v>
      </c>
      <c r="BM491" s="79">
        <v>6.1846976168453693E-3</v>
      </c>
      <c r="BN491" s="79">
        <v>1.5900634462013841E-3</v>
      </c>
      <c r="BO491" s="79">
        <v>9.4990065554156899E-4</v>
      </c>
      <c r="BP491" s="79">
        <v>0.13769274950027466</v>
      </c>
      <c r="BQ491" s="79">
        <v>-2.824372798204422E-2</v>
      </c>
      <c r="BR491" s="79">
        <v>-0.191065713763237</v>
      </c>
      <c r="BS491" s="79">
        <v>-5.4655898362398148E-2</v>
      </c>
      <c r="BT491" s="79">
        <v>1.8159059807658195E-2</v>
      </c>
      <c r="BU491" s="79">
        <v>7.6931923627853394E-2</v>
      </c>
      <c r="BV491" s="79">
        <v>-5.6299377232789993E-2</v>
      </c>
      <c r="BW491" s="79">
        <v>-0.17783880233764648</v>
      </c>
      <c r="BX491" s="79">
        <v>9.9887676537036896E-2</v>
      </c>
      <c r="BY491" s="79">
        <v>-6.3250914216041565E-2</v>
      </c>
      <c r="BZ491" s="79">
        <v>-9.290207177400589E-2</v>
      </c>
      <c r="CA491" s="79">
        <v>-0.13475209474563599</v>
      </c>
      <c r="CB491" s="79">
        <v>-6.7597433924674988E-2</v>
      </c>
      <c r="CC491" s="79">
        <v>0.10124365240335464</v>
      </c>
      <c r="CD491" s="79">
        <v>7.0102788507938385E-2</v>
      </c>
      <c r="CE491" s="79">
        <v>7.7120915055274963E-2</v>
      </c>
      <c r="CF491" s="79">
        <v>3.8554135710000992E-2</v>
      </c>
      <c r="CG491" s="79">
        <v>5.3872838616371155E-2</v>
      </c>
      <c r="CH491" s="79">
        <v>1.7639488214626908E-3</v>
      </c>
      <c r="CI491" s="79">
        <v>6.5778002142906189E-2</v>
      </c>
      <c r="CJ491" s="79">
        <v>5.6300997734069824E-2</v>
      </c>
      <c r="CK491" s="79">
        <v>6.4326629042625427E-2</v>
      </c>
      <c r="CL491" s="79">
        <v>6.8145394325256348E-2</v>
      </c>
      <c r="CM491" s="79">
        <v>7.2479881346225739E-2</v>
      </c>
      <c r="CN491" s="79">
        <v>0.19038408994674683</v>
      </c>
      <c r="CO491" s="79">
        <v>1.5793772414326668E-2</v>
      </c>
      <c r="CP491" s="79">
        <v>-0.11217429488897324</v>
      </c>
      <c r="CQ491" s="79">
        <v>2.3539042100310326E-2</v>
      </c>
      <c r="CR491" s="79">
        <v>8.0484986305236816E-2</v>
      </c>
      <c r="CS491" s="79">
        <v>0.13767930865287781</v>
      </c>
      <c r="CT491" s="79">
        <v>1.2207148829475045E-3</v>
      </c>
      <c r="CU491" s="79">
        <v>-0.1141679584980011</v>
      </c>
      <c r="CV491" s="79">
        <v>0.16233138740062714</v>
      </c>
      <c r="CW491" s="79">
        <v>1.0374930687248707E-2</v>
      </c>
      <c r="CX491" s="79">
        <v>-2.6495011523365974E-2</v>
      </c>
      <c r="CY491" s="79">
        <v>-6.9171175360679626E-2</v>
      </c>
      <c r="CZ491" s="79">
        <v>-2.1321607753634453E-2</v>
      </c>
      <c r="DA491" s="79">
        <v>0.16238363087177277</v>
      </c>
      <c r="DB491" s="79">
        <v>0.11420990526676178</v>
      </c>
      <c r="DC491" s="79">
        <v>0.11498701572418213</v>
      </c>
      <c r="DD491" s="79">
        <v>7.8435502946376801E-2</v>
      </c>
      <c r="DE491" s="79">
        <v>9.257546067237854E-2</v>
      </c>
      <c r="DF491" s="79">
        <v>4.713638499379158E-2</v>
      </c>
      <c r="DG491" s="79">
        <v>0.1252741664648056</v>
      </c>
      <c r="DH491" s="79">
        <v>0.12895242869853973</v>
      </c>
      <c r="DI491" s="79">
        <v>0.12246855348348618</v>
      </c>
      <c r="DJ491" s="79">
        <v>0.13470073044300079</v>
      </c>
      <c r="DK491" s="79">
        <v>0.14400987327098846</v>
      </c>
      <c r="DL491" s="79">
        <v>0.24307543039321899</v>
      </c>
      <c r="DM491" s="79">
        <v>5.9831276535987854E-2</v>
      </c>
      <c r="DN491" s="79">
        <v>-3.3282879739999771E-2</v>
      </c>
      <c r="DO491" s="79">
        <v>0.1017339825630188</v>
      </c>
      <c r="DP491" s="79">
        <v>0.14281091094017029</v>
      </c>
      <c r="DQ491" s="79">
        <v>0.19842667877674103</v>
      </c>
      <c r="DR491" s="79">
        <v>5.8740809559822083E-2</v>
      </c>
      <c r="DS491" s="79">
        <v>-5.0497129559516907E-2</v>
      </c>
      <c r="DT491" s="79">
        <v>0.22477509081363678</v>
      </c>
      <c r="DU491" s="79">
        <v>8.4000781178474426E-2</v>
      </c>
      <c r="DV491" s="79">
        <v>3.9912048727273941E-2</v>
      </c>
      <c r="DW491" s="79">
        <v>-3.5902652889490128E-3</v>
      </c>
      <c r="DX491" s="79">
        <v>2.4954218417406082E-2</v>
      </c>
      <c r="DY491" s="79">
        <v>0.25066006183624268</v>
      </c>
      <c r="DZ491" s="79">
        <v>0.17789356410503387</v>
      </c>
      <c r="EA491" s="79">
        <v>0.16965964436531067</v>
      </c>
      <c r="EB491" s="79">
        <v>0.13601785898208618</v>
      </c>
      <c r="EC491" s="79">
        <v>0.1484559029340744</v>
      </c>
      <c r="ED491" s="79">
        <v>0.11264698207378387</v>
      </c>
      <c r="EE491" s="79">
        <v>0.21117715537548065</v>
      </c>
      <c r="EF491" s="79">
        <v>0.23384954035282135</v>
      </c>
      <c r="EG491" s="79">
        <v>0.20641627907752991</v>
      </c>
      <c r="EH491" s="79">
        <v>0.23079605400562286</v>
      </c>
      <c r="EI491" s="79">
        <v>0.24728779494762421</v>
      </c>
      <c r="EJ491" s="79">
        <v>0.3191533088684082</v>
      </c>
      <c r="EK491" s="79">
        <v>0.12341442704200745</v>
      </c>
      <c r="EL491" s="79">
        <v>8.0623798072338104E-2</v>
      </c>
      <c r="EM491" s="79">
        <v>0.21463505923748016</v>
      </c>
      <c r="EN491" s="79">
        <v>0.23279963433742523</v>
      </c>
      <c r="EO491" s="79">
        <v>0.28613629937171936</v>
      </c>
      <c r="EP491" s="79">
        <v>0.14179068803787231</v>
      </c>
      <c r="EQ491" s="79">
        <v>4.1433442384004593E-2</v>
      </c>
      <c r="ER491" s="79">
        <v>0.3149338960647583</v>
      </c>
      <c r="ES491" s="79">
        <v>0.19030480086803436</v>
      </c>
      <c r="ET491" s="79">
        <v>0.13579331338405609</v>
      </c>
      <c r="EU491" s="79">
        <v>9.109814465045929E-2</v>
      </c>
      <c r="EV491" s="79">
        <v>9.1769158840179443E-2</v>
      </c>
      <c r="EW491" s="79">
        <v>57.508945465087891</v>
      </c>
      <c r="EX491" s="79">
        <v>59.272293090820313</v>
      </c>
      <c r="EY491" s="79">
        <v>58.206920623779297</v>
      </c>
      <c r="EZ491" s="79">
        <v>58.242378234863281</v>
      </c>
      <c r="FA491" s="79">
        <v>58.073539733886719</v>
      </c>
      <c r="FB491" s="79">
        <v>58</v>
      </c>
      <c r="FC491" s="79">
        <v>57.953163146972656</v>
      </c>
      <c r="FD491" s="79">
        <v>57.921405792236328</v>
      </c>
      <c r="FE491" s="79">
        <v>58.052234649658203</v>
      </c>
      <c r="FF491" s="79">
        <v>58.815071105957031</v>
      </c>
      <c r="FG491" s="79">
        <v>63.453037261962891</v>
      </c>
      <c r="FH491" s="79">
        <v>70.355232238769531</v>
      </c>
      <c r="FI491" s="79">
        <v>75.258102416992188</v>
      </c>
      <c r="FJ491" s="79">
        <v>75.709617614746094</v>
      </c>
      <c r="FK491" s="79">
        <v>75.801681518554688</v>
      </c>
      <c r="FL491" s="79">
        <v>75.087493896484375</v>
      </c>
      <c r="FM491" s="79">
        <v>73.191329956054688</v>
      </c>
      <c r="FN491" s="79">
        <v>72.601463317871094</v>
      </c>
      <c r="FO491" s="79">
        <v>72.805351257324219</v>
      </c>
      <c r="FP491" s="79">
        <v>66.534561157226563</v>
      </c>
      <c r="FQ491" s="79">
        <v>63.14697265625</v>
      </c>
      <c r="FR491" s="79">
        <v>61.294822692871094</v>
      </c>
      <c r="FS491" s="79">
        <v>59.513439178466797</v>
      </c>
      <c r="FT491" s="79">
        <v>58.448215484619141</v>
      </c>
      <c r="FU491" s="79">
        <v>4.9307338893413544E-2</v>
      </c>
      <c r="FV491" s="79">
        <v>6.3369549810886383E-2</v>
      </c>
      <c r="FW491" s="79">
        <v>4.955490306019783E-2</v>
      </c>
      <c r="FX491" s="79">
        <v>114</v>
      </c>
      <c r="FY491" s="79">
        <v>1</v>
      </c>
      <c r="FZ491" s="52"/>
      <c r="GA491" s="34"/>
    </row>
    <row r="492" spans="1:183" x14ac:dyDescent="0.25">
      <c r="A492" t="s">
        <v>186</v>
      </c>
      <c r="B492" t="s">
        <v>236</v>
      </c>
      <c r="C492" t="s">
        <v>194</v>
      </c>
      <c r="D492" t="s">
        <v>203</v>
      </c>
      <c r="E492" t="s">
        <v>210</v>
      </c>
      <c r="F492" t="s">
        <v>181</v>
      </c>
      <c r="G492" t="s">
        <v>1</v>
      </c>
      <c r="H492" s="79">
        <v>251</v>
      </c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  <c r="AH492" s="79"/>
      <c r="AI492" s="79"/>
      <c r="AJ492" s="79"/>
      <c r="AK492" s="79"/>
      <c r="AL492" s="79"/>
      <c r="AM492" s="79"/>
      <c r="AN492" s="79"/>
      <c r="AO492" s="79"/>
      <c r="AP492" s="79"/>
      <c r="AQ492" s="79"/>
      <c r="AR492" s="79"/>
      <c r="AS492" s="79"/>
      <c r="AT492" s="79"/>
      <c r="AU492" s="79"/>
      <c r="AV492" s="79"/>
      <c r="AW492" s="79"/>
      <c r="AX492" s="79"/>
      <c r="AY492" s="79"/>
      <c r="AZ492" s="79"/>
      <c r="BA492" s="79"/>
      <c r="BB492" s="79"/>
      <c r="BC492" s="79"/>
      <c r="BD492" s="79"/>
      <c r="BE492" s="79"/>
      <c r="BF492" s="79"/>
      <c r="BG492" s="79"/>
      <c r="BH492" s="79"/>
      <c r="BI492" s="79"/>
      <c r="BJ492" s="79"/>
      <c r="BK492" s="79"/>
      <c r="BL492" s="79"/>
      <c r="BM492" s="79"/>
      <c r="BN492" s="79"/>
      <c r="BO492" s="79"/>
      <c r="BP492" s="79"/>
      <c r="BQ492" s="79"/>
      <c r="BR492" s="79"/>
      <c r="BS492" s="79"/>
      <c r="BT492" s="79"/>
      <c r="BU492" s="79"/>
      <c r="BV492" s="79"/>
      <c r="BW492" s="79"/>
      <c r="BX492" s="79"/>
      <c r="BY492" s="79"/>
      <c r="BZ492" s="79"/>
      <c r="CA492" s="79"/>
      <c r="CB492" s="79"/>
      <c r="CC492" s="79"/>
      <c r="CD492" s="79"/>
      <c r="CE492" s="79"/>
      <c r="CF492" s="79"/>
      <c r="CG492" s="79"/>
      <c r="CH492" s="79"/>
      <c r="CI492" s="79"/>
      <c r="CJ492" s="79"/>
      <c r="CK492" s="79"/>
      <c r="CL492" s="79"/>
      <c r="CM492" s="79"/>
      <c r="CN492" s="79"/>
      <c r="CO492" s="79"/>
      <c r="CP492" s="79"/>
      <c r="CQ492" s="79"/>
      <c r="CR492" s="79"/>
      <c r="CS492" s="79"/>
      <c r="CT492" s="79"/>
      <c r="CU492" s="79"/>
      <c r="CV492" s="79"/>
      <c r="CW492" s="79"/>
      <c r="CX492" s="79"/>
      <c r="CY492" s="79"/>
      <c r="CZ492" s="79"/>
      <c r="DA492" s="79"/>
      <c r="DB492" s="79"/>
      <c r="DC492" s="79"/>
      <c r="DD492" s="79"/>
      <c r="DE492" s="79"/>
      <c r="DF492" s="79"/>
      <c r="DG492" s="79"/>
      <c r="DH492" s="79"/>
      <c r="DI492" s="79"/>
      <c r="DJ492" s="79"/>
      <c r="DK492" s="79"/>
      <c r="DL492" s="79"/>
      <c r="DM492" s="79"/>
      <c r="DN492" s="79"/>
      <c r="DO492" s="79"/>
      <c r="DP492" s="79"/>
      <c r="DQ492" s="79"/>
      <c r="DR492" s="79"/>
      <c r="DS492" s="79"/>
      <c r="DT492" s="79"/>
      <c r="DU492" s="79"/>
      <c r="DV492" s="79"/>
      <c r="DW492" s="79"/>
      <c r="DX492" s="79"/>
      <c r="DY492" s="79"/>
      <c r="DZ492" s="79"/>
      <c r="EA492" s="79"/>
      <c r="EB492" s="79"/>
      <c r="EC492" s="79"/>
      <c r="ED492" s="79"/>
      <c r="EE492" s="79"/>
      <c r="EF492" s="79"/>
      <c r="EG492" s="79"/>
      <c r="EH492" s="79"/>
      <c r="EI492" s="79"/>
      <c r="EJ492" s="79"/>
      <c r="EK492" s="79"/>
      <c r="EL492" s="79"/>
      <c r="EM492" s="79"/>
      <c r="EN492" s="79"/>
      <c r="EO492" s="79"/>
      <c r="EP492" s="79"/>
      <c r="EQ492" s="79"/>
      <c r="ER492" s="79"/>
      <c r="ES492" s="79"/>
      <c r="ET492" s="79"/>
      <c r="EU492" s="79"/>
      <c r="EV492" s="79"/>
      <c r="EW492" s="79"/>
      <c r="EX492" s="79"/>
      <c r="EY492" s="79"/>
      <c r="EZ492" s="79"/>
      <c r="FA492" s="79"/>
      <c r="FB492" s="79"/>
      <c r="FC492" s="79"/>
      <c r="FD492" s="79"/>
      <c r="FE492" s="79"/>
      <c r="FF492" s="79"/>
      <c r="FG492" s="79"/>
      <c r="FH492" s="79"/>
      <c r="FI492" s="79"/>
      <c r="FJ492" s="79"/>
      <c r="FK492" s="79"/>
      <c r="FL492" s="79"/>
      <c r="FM492" s="79"/>
      <c r="FN492" s="79"/>
      <c r="FO492" s="79"/>
      <c r="FP492" s="79"/>
      <c r="FQ492" s="79"/>
      <c r="FR492" s="79"/>
      <c r="FS492" s="79"/>
      <c r="FT492" s="79"/>
      <c r="FU492" s="79"/>
      <c r="FV492" s="79"/>
      <c r="FW492" s="79"/>
      <c r="FX492" s="79">
        <v>12</v>
      </c>
      <c r="FY492" s="79">
        <v>0</v>
      </c>
      <c r="FZ492" s="52"/>
      <c r="GA492" s="34"/>
    </row>
    <row r="493" spans="1:183" x14ac:dyDescent="0.25">
      <c r="A493" t="s">
        <v>186</v>
      </c>
      <c r="B493" t="s">
        <v>236</v>
      </c>
      <c r="C493" t="s">
        <v>194</v>
      </c>
      <c r="D493" t="s">
        <v>203</v>
      </c>
      <c r="E493" t="s">
        <v>210</v>
      </c>
      <c r="F493" t="s">
        <v>182</v>
      </c>
      <c r="G493" t="s">
        <v>1</v>
      </c>
      <c r="H493" s="79">
        <v>2277</v>
      </c>
      <c r="I493" s="79">
        <v>0.50133782625198364</v>
      </c>
      <c r="J493" s="79">
        <v>0.45050114393234253</v>
      </c>
      <c r="K493" s="79">
        <v>0.40811851620674133</v>
      </c>
      <c r="L493" s="79">
        <v>0.38534897565841675</v>
      </c>
      <c r="M493" s="79">
        <v>0.37658348679542542</v>
      </c>
      <c r="N493" s="79">
        <v>0.42060202360153198</v>
      </c>
      <c r="O493" s="79">
        <v>0.4694037139415741</v>
      </c>
      <c r="P493" s="79">
        <v>0.51799941062927246</v>
      </c>
      <c r="Q493" s="79">
        <v>0.5103839635848999</v>
      </c>
      <c r="R493" s="79">
        <v>0.55042129755020142</v>
      </c>
      <c r="S493" s="79">
        <v>0.5748714804649353</v>
      </c>
      <c r="T493" s="79">
        <v>0.520591139793396</v>
      </c>
      <c r="U493" s="79">
        <v>0.59382498264312744</v>
      </c>
      <c r="V493" s="79">
        <v>0.6316567063331604</v>
      </c>
      <c r="W493" s="79">
        <v>0.700825035572052</v>
      </c>
      <c r="X493" s="79">
        <v>0.76958316564559937</v>
      </c>
      <c r="Y493" s="79">
        <v>0.89950239658355713</v>
      </c>
      <c r="Z493" s="79">
        <v>0.9558524489402771</v>
      </c>
      <c r="AA493" s="79">
        <v>0.9846876859664917</v>
      </c>
      <c r="AB493" s="79">
        <v>1.0431123971939087</v>
      </c>
      <c r="AC493" s="79">
        <v>0.99426889419555664</v>
      </c>
      <c r="AD493" s="79">
        <v>0.85255599021911621</v>
      </c>
      <c r="AE493" s="79">
        <v>0.73889952898025513</v>
      </c>
      <c r="AF493" s="79">
        <v>0.60682016611099243</v>
      </c>
      <c r="AG493" s="79">
        <v>-9.1237850487232208E-2</v>
      </c>
      <c r="AH493" s="79">
        <v>-3.0844911932945251E-2</v>
      </c>
      <c r="AI493" s="79">
        <v>-4.9255590885877609E-2</v>
      </c>
      <c r="AJ493" s="79">
        <v>-3.7998408079147339E-2</v>
      </c>
      <c r="AK493" s="79">
        <v>-4.9924157559871674E-2</v>
      </c>
      <c r="AL493" s="79">
        <v>-5.2820906043052673E-2</v>
      </c>
      <c r="AM493" s="79">
        <v>-4.6470459550619125E-2</v>
      </c>
      <c r="AN493" s="79">
        <v>-5.4348256438970566E-2</v>
      </c>
      <c r="AO493" s="79">
        <v>-2.1420519798994064E-2</v>
      </c>
      <c r="AP493" s="79">
        <v>7.7533014118671417E-3</v>
      </c>
      <c r="AQ493" s="79">
        <v>2.5755807757377625E-2</v>
      </c>
      <c r="AR493" s="79">
        <v>-5.7958588004112244E-2</v>
      </c>
      <c r="AS493" s="79">
        <v>-9.2119881883263588E-3</v>
      </c>
      <c r="AT493" s="79">
        <v>-8.5470966994762421E-2</v>
      </c>
      <c r="AU493" s="79">
        <v>-0.15083077549934387</v>
      </c>
      <c r="AV493" s="79">
        <v>-0.16076315939426422</v>
      </c>
      <c r="AW493" s="79">
        <v>-6.6119998693466187E-2</v>
      </c>
      <c r="AX493" s="79">
        <v>-4.8620197921991348E-2</v>
      </c>
      <c r="AY493" s="79">
        <v>-7.0296742022037506E-2</v>
      </c>
      <c r="AZ493" s="79">
        <v>-1.9829966127872467E-2</v>
      </c>
      <c r="BA493" s="79">
        <v>-0.11524118483066559</v>
      </c>
      <c r="BB493" s="79">
        <v>-8.6591370403766632E-2</v>
      </c>
      <c r="BC493" s="79">
        <v>-0.12650251388549805</v>
      </c>
      <c r="BD493" s="79">
        <v>-0.16701328754425049</v>
      </c>
      <c r="BE493" s="79">
        <v>-3.6204267293214798E-2</v>
      </c>
      <c r="BF493" s="79">
        <v>1.2824895791709423E-2</v>
      </c>
      <c r="BG493" s="79">
        <v>-6.8057985045015812E-3</v>
      </c>
      <c r="BH493" s="79">
        <v>5.3779431618750095E-4</v>
      </c>
      <c r="BI493" s="79">
        <v>-1.3292772695422173E-2</v>
      </c>
      <c r="BJ493" s="79">
        <v>-1.6115898266434669E-2</v>
      </c>
      <c r="BK493" s="79">
        <v>-1.4795814640820026E-2</v>
      </c>
      <c r="BL493" s="79">
        <v>-1.6112247481942177E-2</v>
      </c>
      <c r="BM493" s="79">
        <v>1.9290277734398842E-2</v>
      </c>
      <c r="BN493" s="79">
        <v>6.1557941138744354E-2</v>
      </c>
      <c r="BO493" s="79">
        <v>8.6603820323944092E-2</v>
      </c>
      <c r="BP493" s="79">
        <v>3.4443053882569075E-3</v>
      </c>
      <c r="BQ493" s="79">
        <v>5.3891196846961975E-2</v>
      </c>
      <c r="BR493" s="79">
        <v>-1.517910324037075E-2</v>
      </c>
      <c r="BS493" s="79">
        <v>-7.4609257280826569E-2</v>
      </c>
      <c r="BT493" s="79">
        <v>-7.493281364440918E-2</v>
      </c>
      <c r="BU493" s="79">
        <v>2.5215655565261841E-2</v>
      </c>
      <c r="BV493" s="79">
        <v>3.8372397422790527E-2</v>
      </c>
      <c r="BW493" s="79">
        <v>1.6893764957785606E-2</v>
      </c>
      <c r="BX493" s="79">
        <v>6.1354644596576691E-2</v>
      </c>
      <c r="BY493" s="79">
        <v>-3.4576795995235443E-2</v>
      </c>
      <c r="BZ493" s="79">
        <v>-1.829751580953598E-2</v>
      </c>
      <c r="CA493" s="79">
        <v>-5.5101849138736725E-2</v>
      </c>
      <c r="CB493" s="79">
        <v>-0.10182741284370422</v>
      </c>
      <c r="CC493" s="79">
        <v>1.9118287600576878E-3</v>
      </c>
      <c r="CD493" s="79">
        <v>4.3070472776889801E-2</v>
      </c>
      <c r="CE493" s="79">
        <v>2.2594800218939781E-2</v>
      </c>
      <c r="CF493" s="79">
        <v>2.7227852493524551E-2</v>
      </c>
      <c r="CG493" s="79">
        <v>1.2078013271093369E-2</v>
      </c>
      <c r="CH493" s="79">
        <v>9.3058766797184944E-3</v>
      </c>
      <c r="CI493" s="79">
        <v>7.141950074583292E-3</v>
      </c>
      <c r="CJ493" s="79">
        <v>1.0369893163442612E-2</v>
      </c>
      <c r="CK493" s="79">
        <v>4.7486450523138046E-2</v>
      </c>
      <c r="CL493" s="79">
        <v>9.8822861909866333E-2</v>
      </c>
      <c r="CM493" s="79">
        <v>0.12874695658683777</v>
      </c>
      <c r="CN493" s="79">
        <v>4.5971758663654327E-2</v>
      </c>
      <c r="CO493" s="79">
        <v>9.7596257925033569E-2</v>
      </c>
      <c r="CP493" s="79">
        <v>3.3504828810691833E-2</v>
      </c>
      <c r="CQ493" s="79">
        <v>-2.1818464621901512E-2</v>
      </c>
      <c r="CR493" s="79">
        <v>-1.5486982651054859E-2</v>
      </c>
      <c r="CS493" s="79">
        <v>8.8474452495574951E-2</v>
      </c>
      <c r="CT493" s="79">
        <v>9.8623201251029968E-2</v>
      </c>
      <c r="CU493" s="79">
        <v>7.7281638979911804E-2</v>
      </c>
      <c r="CV493" s="79">
        <v>0.11758285760879517</v>
      </c>
      <c r="CW493" s="79">
        <v>2.129112184047699E-2</v>
      </c>
      <c r="CX493" s="79">
        <v>2.9002595692873001E-2</v>
      </c>
      <c r="CY493" s="79">
        <v>-5.6499624624848366E-3</v>
      </c>
      <c r="CZ493" s="79">
        <v>-5.6679870933294296E-2</v>
      </c>
      <c r="DA493" s="79">
        <v>4.0027923882007599E-2</v>
      </c>
      <c r="DB493" s="79">
        <v>7.3316045105457306E-2</v>
      </c>
      <c r="DC493" s="79">
        <v>5.1995400339365005E-2</v>
      </c>
      <c r="DD493" s="79">
        <v>5.3917910903692245E-2</v>
      </c>
      <c r="DE493" s="79">
        <v>3.744879737496376E-2</v>
      </c>
      <c r="DF493" s="79">
        <v>3.4727651625871658E-2</v>
      </c>
      <c r="DG493" s="79">
        <v>2.907971478998661E-2</v>
      </c>
      <c r="DH493" s="79">
        <v>3.6852035671472549E-2</v>
      </c>
      <c r="DI493" s="79">
        <v>7.56826251745224E-2</v>
      </c>
      <c r="DJ493" s="79">
        <v>0.13608779013156891</v>
      </c>
      <c r="DK493" s="79">
        <v>0.17089009284973145</v>
      </c>
      <c r="DL493" s="79">
        <v>8.8499210774898529E-2</v>
      </c>
      <c r="DM493" s="79">
        <v>0.14130133390426636</v>
      </c>
      <c r="DN493" s="79">
        <v>8.218875527381897E-2</v>
      </c>
      <c r="DO493" s="79">
        <v>3.0972326174378395E-2</v>
      </c>
      <c r="DP493" s="79">
        <v>4.3958846479654312E-2</v>
      </c>
      <c r="DQ493" s="79">
        <v>0.15173324942588806</v>
      </c>
      <c r="DR493" s="79">
        <v>0.15887400507926941</v>
      </c>
      <c r="DS493" s="79">
        <v>0.13766951858997345</v>
      </c>
      <c r="DT493" s="79">
        <v>0.17381107807159424</v>
      </c>
      <c r="DU493" s="79">
        <v>7.7159032225608826E-2</v>
      </c>
      <c r="DV493" s="79">
        <v>7.6302714645862579E-2</v>
      </c>
      <c r="DW493" s="79">
        <v>4.3801926076412201E-2</v>
      </c>
      <c r="DX493" s="79">
        <v>-1.1532323434948921E-2</v>
      </c>
      <c r="DY493" s="79">
        <v>9.5061503350734711E-2</v>
      </c>
      <c r="DZ493" s="79">
        <v>0.11698585748672485</v>
      </c>
      <c r="EA493" s="79">
        <v>9.4445198774337769E-2</v>
      </c>
      <c r="EB493" s="79">
        <v>9.2454113066196442E-2</v>
      </c>
      <c r="EC493" s="79">
        <v>7.4080184102058411E-2</v>
      </c>
      <c r="ED493" s="79">
        <v>7.1432657539844513E-2</v>
      </c>
      <c r="EE493" s="79">
        <v>6.0754362493753433E-2</v>
      </c>
      <c r="EF493" s="79">
        <v>7.5088039040565491E-2</v>
      </c>
      <c r="EG493" s="79">
        <v>0.11639342457056046</v>
      </c>
      <c r="EH493" s="79">
        <v>0.18989242613315582</v>
      </c>
      <c r="EI493" s="79">
        <v>0.23173812031745911</v>
      </c>
      <c r="EJ493" s="79">
        <v>0.1499021053314209</v>
      </c>
      <c r="EK493" s="79">
        <v>0.20440451800823212</v>
      </c>
      <c r="EL493" s="79">
        <v>0.15248063206672668</v>
      </c>
      <c r="EM493" s="79">
        <v>0.10719384253025055</v>
      </c>
      <c r="EN493" s="79">
        <v>0.12978917360305786</v>
      </c>
      <c r="EO493" s="79">
        <v>0.2430688887834549</v>
      </c>
      <c r="EP493" s="79">
        <v>0.24586659669876099</v>
      </c>
      <c r="EQ493" s="79">
        <v>0.22486002743244171</v>
      </c>
      <c r="ER493" s="79">
        <v>0.2549956738948822</v>
      </c>
      <c r="ES493" s="79">
        <v>0.15782342851161957</v>
      </c>
      <c r="ET493" s="79">
        <v>0.14459656178951263</v>
      </c>
      <c r="EU493" s="79">
        <v>0.11520259827375412</v>
      </c>
      <c r="EV493" s="79">
        <v>5.365356057882309E-2</v>
      </c>
      <c r="EW493" s="79">
        <v>71.618118286132813</v>
      </c>
      <c r="EX493" s="79">
        <v>67.625724792480469</v>
      </c>
      <c r="EY493" s="79">
        <v>66.4306640625</v>
      </c>
      <c r="EZ493" s="79">
        <v>64.898262023925781</v>
      </c>
      <c r="FA493" s="79">
        <v>63.477294921875</v>
      </c>
      <c r="FB493" s="79">
        <v>61.995712280273438</v>
      </c>
      <c r="FC493" s="79">
        <v>61.481575012207031</v>
      </c>
      <c r="FD493" s="79">
        <v>62.214942932128906</v>
      </c>
      <c r="FE493" s="79">
        <v>62.950359344482422</v>
      </c>
      <c r="FF493" s="79">
        <v>70.1011962890625</v>
      </c>
      <c r="FG493" s="79">
        <v>77.012504577636719</v>
      </c>
      <c r="FH493" s="79">
        <v>85.097915649414063</v>
      </c>
      <c r="FI493" s="79">
        <v>91.744789123535156</v>
      </c>
      <c r="FJ493" s="79">
        <v>96.467819213867188</v>
      </c>
      <c r="FK493" s="79">
        <v>99.806243896484375</v>
      </c>
      <c r="FL493" s="79">
        <v>100.97549438476563</v>
      </c>
      <c r="FM493" s="79">
        <v>100.51524353027344</v>
      </c>
      <c r="FN493" s="79">
        <v>98.572349548339844</v>
      </c>
      <c r="FO493" s="79">
        <v>96.119491577148438</v>
      </c>
      <c r="FP493" s="79">
        <v>90.533805847167969</v>
      </c>
      <c r="FQ493" s="79">
        <v>84.221504211425781</v>
      </c>
      <c r="FR493" s="79">
        <v>79.873138427734375</v>
      </c>
      <c r="FS493" s="79">
        <v>76.205680847167969</v>
      </c>
      <c r="FT493" s="79">
        <v>73.4921875</v>
      </c>
      <c r="FU493" s="79">
        <v>3.8233160972595215E-2</v>
      </c>
      <c r="FV493" s="79">
        <v>7.757093757390976E-2</v>
      </c>
      <c r="FW493" s="79">
        <v>3.2258361577987671E-2</v>
      </c>
      <c r="FX493" s="79">
        <v>339</v>
      </c>
      <c r="FY493" s="79">
        <v>1</v>
      </c>
      <c r="FZ493" s="52"/>
      <c r="GA493" s="34"/>
    </row>
    <row r="494" spans="1:183" x14ac:dyDescent="0.25">
      <c r="A494" t="s">
        <v>186</v>
      </c>
      <c r="B494" t="s">
        <v>236</v>
      </c>
      <c r="C494" t="s">
        <v>194</v>
      </c>
      <c r="D494" t="s">
        <v>203</v>
      </c>
      <c r="E494" t="s">
        <v>210</v>
      </c>
      <c r="F494" t="s">
        <v>183</v>
      </c>
      <c r="G494" t="s">
        <v>1</v>
      </c>
      <c r="H494" s="79">
        <v>2024</v>
      </c>
      <c r="I494" s="79">
        <v>0.63276112079620361</v>
      </c>
      <c r="J494" s="79">
        <v>0.56173413991928101</v>
      </c>
      <c r="K494" s="79">
        <v>0.47683700919151306</v>
      </c>
      <c r="L494" s="79">
        <v>0.469951331615448</v>
      </c>
      <c r="M494" s="79">
        <v>0.47052085399627686</v>
      </c>
      <c r="N494" s="79">
        <v>0.51436203718185425</v>
      </c>
      <c r="O494" s="79">
        <v>0.66878962516784668</v>
      </c>
      <c r="P494" s="79">
        <v>0.61599737405776978</v>
      </c>
      <c r="Q494" s="79">
        <v>0.59142935276031494</v>
      </c>
      <c r="R494" s="79">
        <v>0.64999574422836304</v>
      </c>
      <c r="S494" s="79">
        <v>0.64162713289260864</v>
      </c>
      <c r="T494" s="79">
        <v>0.67238754034042358</v>
      </c>
      <c r="U494" s="79">
        <v>0.79361283779144287</v>
      </c>
      <c r="V494" s="79">
        <v>0.8039667010307312</v>
      </c>
      <c r="W494" s="79">
        <v>0.86249041557312012</v>
      </c>
      <c r="X494" s="79">
        <v>1.019476056098938</v>
      </c>
      <c r="Y494" s="79">
        <v>1.1086671352386475</v>
      </c>
      <c r="Z494" s="79">
        <v>1.1161396503448486</v>
      </c>
      <c r="AA494" s="79">
        <v>0.97035747766494751</v>
      </c>
      <c r="AB494" s="79">
        <v>1.1353397369384766</v>
      </c>
      <c r="AC494" s="79">
        <v>1.1171284914016724</v>
      </c>
      <c r="AD494" s="79">
        <v>1.0133615732192993</v>
      </c>
      <c r="AE494" s="79">
        <v>0.88344603776931763</v>
      </c>
      <c r="AF494" s="79">
        <v>0.75068038702011108</v>
      </c>
      <c r="AG494" s="79">
        <v>-0.2895982563495636</v>
      </c>
      <c r="AH494" s="79">
        <v>-0.17242170870304108</v>
      </c>
      <c r="AI494" s="79">
        <v>-0.18107172846794128</v>
      </c>
      <c r="AJ494" s="79">
        <v>-0.1247645691037178</v>
      </c>
      <c r="AK494" s="79">
        <v>-0.14003728330135345</v>
      </c>
      <c r="AL494" s="79">
        <v>-0.17851130664348602</v>
      </c>
      <c r="AM494" s="79">
        <v>-0.13680951297283173</v>
      </c>
      <c r="AN494" s="79">
        <v>-0.11824437975883484</v>
      </c>
      <c r="AO494" s="79">
        <v>-0.18362924456596375</v>
      </c>
      <c r="AP494" s="79">
        <v>-0.20978496968746185</v>
      </c>
      <c r="AQ494" s="79">
        <v>-0.27087295055389404</v>
      </c>
      <c r="AR494" s="79">
        <v>-0.28001704812049866</v>
      </c>
      <c r="AS494" s="79">
        <v>-0.26769557595252991</v>
      </c>
      <c r="AT494" s="79">
        <v>-0.33991813659667969</v>
      </c>
      <c r="AU494" s="79">
        <v>-0.30959594249725342</v>
      </c>
      <c r="AV494" s="79">
        <v>-0.20447765290737152</v>
      </c>
      <c r="AW494" s="79">
        <v>-0.2034875899553299</v>
      </c>
      <c r="AX494" s="79">
        <v>-0.35552528500556946</v>
      </c>
      <c r="AY494" s="79">
        <v>-0.55983990430831909</v>
      </c>
      <c r="AZ494" s="79">
        <v>-0.38788703083992004</v>
      </c>
      <c r="BA494" s="79">
        <v>-0.43068140745162964</v>
      </c>
      <c r="BB494" s="79">
        <v>-0.40757745504379272</v>
      </c>
      <c r="BC494" s="79">
        <v>-0.3022066056728363</v>
      </c>
      <c r="BD494" s="79">
        <v>-0.32977595925331116</v>
      </c>
      <c r="BE494" s="79">
        <v>-0.21079453825950623</v>
      </c>
      <c r="BF494" s="79">
        <v>-0.11877491325139999</v>
      </c>
      <c r="BG494" s="79">
        <v>-0.13129326701164246</v>
      </c>
      <c r="BH494" s="79">
        <v>-8.1498339772224426E-2</v>
      </c>
      <c r="BI494" s="79">
        <v>-9.5349244773387909E-2</v>
      </c>
      <c r="BJ494" s="79">
        <v>-0.11935095489025116</v>
      </c>
      <c r="BK494" s="79">
        <v>-7.0963010191917419E-2</v>
      </c>
      <c r="BL494" s="79">
        <v>-6.3778482377529144E-2</v>
      </c>
      <c r="BM494" s="79">
        <v>-0.12216576933860779</v>
      </c>
      <c r="BN494" s="79">
        <v>-0.12972934544086456</v>
      </c>
      <c r="BO494" s="79">
        <v>-0.18597711622714996</v>
      </c>
      <c r="BP494" s="79">
        <v>-0.19498038291931152</v>
      </c>
      <c r="BQ494" s="79">
        <v>-0.17293007671833038</v>
      </c>
      <c r="BR494" s="79">
        <v>-0.23898680508136749</v>
      </c>
      <c r="BS494" s="79">
        <v>-0.20333231985569</v>
      </c>
      <c r="BT494" s="79">
        <v>-8.7996147572994232E-2</v>
      </c>
      <c r="BU494" s="79">
        <v>-8.8607326149940491E-2</v>
      </c>
      <c r="BV494" s="79">
        <v>-0.22243453562259674</v>
      </c>
      <c r="BW494" s="79">
        <v>-0.42874139547348022</v>
      </c>
      <c r="BX494" s="79">
        <v>-0.24851121008396149</v>
      </c>
      <c r="BY494" s="79">
        <v>-0.30785617232322693</v>
      </c>
      <c r="BZ494" s="79">
        <v>-0.30251246690750122</v>
      </c>
      <c r="CA494" s="79">
        <v>-0.21863389015197754</v>
      </c>
      <c r="CB494" s="79">
        <v>-0.24655339121818542</v>
      </c>
      <c r="CC494" s="79">
        <v>-0.15621532499790192</v>
      </c>
      <c r="CD494" s="79">
        <v>-8.1619307398796082E-2</v>
      </c>
      <c r="CE494" s="79">
        <v>-9.6816867589950562E-2</v>
      </c>
      <c r="CF494" s="79">
        <v>-5.153229832649231E-2</v>
      </c>
      <c r="CG494" s="79">
        <v>-6.4398445188999176E-2</v>
      </c>
      <c r="CH494" s="79">
        <v>-7.8376665711402893E-2</v>
      </c>
      <c r="CI494" s="79">
        <v>-2.5357931852340698E-2</v>
      </c>
      <c r="CJ494" s="79">
        <v>-2.6055578142404556E-2</v>
      </c>
      <c r="CK494" s="79">
        <v>-7.9596355557441711E-2</v>
      </c>
      <c r="CL494" s="79">
        <v>-7.4283070862293243E-2</v>
      </c>
      <c r="CM494" s="79">
        <v>-0.12717851996421814</v>
      </c>
      <c r="CN494" s="79">
        <v>-0.13608425855636597</v>
      </c>
      <c r="CO494" s="79">
        <v>-0.10729576647281647</v>
      </c>
      <c r="CP494" s="79">
        <v>-0.16908206045627594</v>
      </c>
      <c r="CQ494" s="79">
        <v>-0.12973445653915405</v>
      </c>
      <c r="CR494" s="79">
        <v>-7.321410346776247E-3</v>
      </c>
      <c r="CS494" s="79">
        <v>-9.0416055172681808E-3</v>
      </c>
      <c r="CT494" s="79">
        <v>-0.1302562803030014</v>
      </c>
      <c r="CU494" s="79">
        <v>-0.33794301748275757</v>
      </c>
      <c r="CV494" s="79">
        <v>-0.15197989344596863</v>
      </c>
      <c r="CW494" s="79">
        <v>-0.22278781235218048</v>
      </c>
      <c r="CX494" s="79">
        <v>-0.22974476218223572</v>
      </c>
      <c r="CY494" s="79">
        <v>-0.16075168550014496</v>
      </c>
      <c r="CZ494" s="79">
        <v>-0.18891368806362152</v>
      </c>
      <c r="DA494" s="79">
        <v>-0.10163610428571701</v>
      </c>
      <c r="DB494" s="79">
        <v>-4.4463694095611572E-2</v>
      </c>
      <c r="DC494" s="79">
        <v>-6.2340471893548965E-2</v>
      </c>
      <c r="DD494" s="79">
        <v>-2.1566245704889297E-2</v>
      </c>
      <c r="DE494" s="79">
        <v>-3.3447645604610443E-2</v>
      </c>
      <c r="DF494" s="79">
        <v>-3.7402387708425522E-2</v>
      </c>
      <c r="DG494" s="79">
        <v>2.0247146487236023E-2</v>
      </c>
      <c r="DH494" s="79">
        <v>1.1667330749332905E-2</v>
      </c>
      <c r="DI494" s="79">
        <v>-3.7026938050985336E-2</v>
      </c>
      <c r="DJ494" s="79">
        <v>-1.8836800009012222E-2</v>
      </c>
      <c r="DK494" s="79">
        <v>-6.8379916250705719E-2</v>
      </c>
      <c r="DL494" s="79">
        <v>-7.7188119292259216E-2</v>
      </c>
      <c r="DM494" s="79">
        <v>-4.166145995259285E-2</v>
      </c>
      <c r="DN494" s="79">
        <v>-9.9177323281764984E-2</v>
      </c>
      <c r="DO494" s="79">
        <v>-5.6136593222618103E-2</v>
      </c>
      <c r="DP494" s="79">
        <v>7.3353320360183716E-2</v>
      </c>
      <c r="DQ494" s="79">
        <v>7.0524111390113831E-2</v>
      </c>
      <c r="DR494" s="79">
        <v>-3.8078021258115768E-2</v>
      </c>
      <c r="DS494" s="79">
        <v>-0.2471446692943573</v>
      </c>
      <c r="DT494" s="79">
        <v>-5.5448614060878754E-2</v>
      </c>
      <c r="DU494" s="79">
        <v>-0.13771943747997284</v>
      </c>
      <c r="DV494" s="79">
        <v>-0.15697707235813141</v>
      </c>
      <c r="DW494" s="79">
        <v>-0.10286948084831238</v>
      </c>
      <c r="DX494" s="79">
        <v>-0.13127399981021881</v>
      </c>
      <c r="DY494" s="79">
        <v>-2.2832399234175682E-2</v>
      </c>
      <c r="DZ494" s="79">
        <v>9.1831116005778313E-3</v>
      </c>
      <c r="EA494" s="79">
        <v>-1.2562019750475883E-2</v>
      </c>
      <c r="EB494" s="79">
        <v>2.1699970588088036E-2</v>
      </c>
      <c r="EC494" s="79">
        <v>1.124038640409708E-2</v>
      </c>
      <c r="ED494" s="79">
        <v>2.1757973358035088E-2</v>
      </c>
      <c r="EE494" s="79">
        <v>8.6093641817569733E-2</v>
      </c>
      <c r="EF494" s="79">
        <v>6.6133223474025726E-2</v>
      </c>
      <c r="EG494" s="79">
        <v>2.4436540901660919E-2</v>
      </c>
      <c r="EH494" s="79">
        <v>6.1218816787004471E-2</v>
      </c>
      <c r="EI494" s="79">
        <v>1.6515923663973808E-2</v>
      </c>
      <c r="EJ494" s="79">
        <v>7.8485431149601936E-3</v>
      </c>
      <c r="EK494" s="79">
        <v>5.310405045747757E-2</v>
      </c>
      <c r="EL494" s="79">
        <v>1.7540048575028777E-3</v>
      </c>
      <c r="EM494" s="79">
        <v>5.0127036869525909E-2</v>
      </c>
      <c r="EN494" s="79">
        <v>0.1898348331451416</v>
      </c>
      <c r="EO494" s="79">
        <v>0.18540436029434204</v>
      </c>
      <c r="EP494" s="79">
        <v>9.5012746751308441E-2</v>
      </c>
      <c r="EQ494" s="79">
        <v>-0.11604619026184082</v>
      </c>
      <c r="ER494" s="79">
        <v>8.3927229046821594E-2</v>
      </c>
      <c r="ES494" s="79">
        <v>-1.4894235879182816E-2</v>
      </c>
      <c r="ET494" s="79">
        <v>-5.1912061870098114E-2</v>
      </c>
      <c r="EU494" s="79">
        <v>-1.9296759739518166E-2</v>
      </c>
      <c r="EV494" s="79">
        <v>-4.8051420599222183E-2</v>
      </c>
      <c r="EW494" s="79">
        <v>74.732940673828125</v>
      </c>
      <c r="EX494" s="79">
        <v>73.769233703613281</v>
      </c>
      <c r="EY494" s="79">
        <v>73.088905334472656</v>
      </c>
      <c r="EZ494" s="79">
        <v>71.494003295898438</v>
      </c>
      <c r="FA494" s="79">
        <v>69.722030639648438</v>
      </c>
      <c r="FB494" s="79">
        <v>68.275077819824219</v>
      </c>
      <c r="FC494" s="79">
        <v>68.140846252441406</v>
      </c>
      <c r="FD494" s="79">
        <v>67.517936706542969</v>
      </c>
      <c r="FE494" s="79">
        <v>69.616050720214844</v>
      </c>
      <c r="FF494" s="79">
        <v>75.275138854980469</v>
      </c>
      <c r="FG494" s="79">
        <v>81.717727661132813</v>
      </c>
      <c r="FH494" s="79">
        <v>85.887359619140625</v>
      </c>
      <c r="FI494" s="79">
        <v>89.097206115722656</v>
      </c>
      <c r="FJ494" s="79">
        <v>91.574935913085938</v>
      </c>
      <c r="FK494" s="79">
        <v>93.256965637207031</v>
      </c>
      <c r="FL494" s="79">
        <v>93.692054748535156</v>
      </c>
      <c r="FM494" s="79">
        <v>94.590240478515625</v>
      </c>
      <c r="FN494" s="79">
        <v>94.112548828125</v>
      </c>
      <c r="FO494" s="79">
        <v>92.512374877929688</v>
      </c>
      <c r="FP494" s="79">
        <v>88.733558654785156</v>
      </c>
      <c r="FQ494" s="79">
        <v>85.77325439453125</v>
      </c>
      <c r="FR494" s="79">
        <v>82.936004638671875</v>
      </c>
      <c r="FS494" s="79">
        <v>80.527091979980469</v>
      </c>
      <c r="FT494" s="79">
        <v>78.386680603027344</v>
      </c>
      <c r="FU494" s="79">
        <v>4.9905233085155487E-2</v>
      </c>
      <c r="FV494" s="79">
        <v>0.10705281049013138</v>
      </c>
      <c r="FW494" s="79">
        <v>4.3075699359178543E-2</v>
      </c>
      <c r="FX494" s="79">
        <v>236</v>
      </c>
      <c r="FY494" s="79">
        <v>1</v>
      </c>
      <c r="FZ494" s="52"/>
      <c r="GA494" s="34"/>
    </row>
    <row r="495" spans="1:183" x14ac:dyDescent="0.25">
      <c r="A495" t="s">
        <v>186</v>
      </c>
      <c r="B495" t="s">
        <v>236</v>
      </c>
      <c r="C495" t="s">
        <v>194</v>
      </c>
      <c r="D495" t="s">
        <v>203</v>
      </c>
      <c r="E495" t="s">
        <v>210</v>
      </c>
      <c r="F495" t="s">
        <v>184</v>
      </c>
      <c r="G495" t="s">
        <v>1</v>
      </c>
      <c r="H495" s="79">
        <v>1170</v>
      </c>
      <c r="I495" s="79">
        <v>0.59624749422073364</v>
      </c>
      <c r="J495" s="79">
        <v>0.49143639206886292</v>
      </c>
      <c r="K495" s="79">
        <v>0.36560410261154175</v>
      </c>
      <c r="L495" s="79">
        <v>0.33251091837882996</v>
      </c>
      <c r="M495" s="79">
        <v>0.37360909581184387</v>
      </c>
      <c r="N495" s="79">
        <v>0.32987856864929199</v>
      </c>
      <c r="O495" s="79">
        <v>0.45455724000930786</v>
      </c>
      <c r="P495" s="79">
        <v>0.46321430802345276</v>
      </c>
      <c r="Q495" s="79">
        <v>0.47328689694404602</v>
      </c>
      <c r="R495" s="79">
        <v>0.57360154390335083</v>
      </c>
      <c r="S495" s="79">
        <v>0.63910692930221558</v>
      </c>
      <c r="T495" s="79">
        <v>0.65121674537658691</v>
      </c>
      <c r="U495" s="79">
        <v>0.60600930452346802</v>
      </c>
      <c r="V495" s="79">
        <v>0.67424911260604858</v>
      </c>
      <c r="W495" s="79">
        <v>0.76624751091003418</v>
      </c>
      <c r="X495" s="79">
        <v>0.98533046245574951</v>
      </c>
      <c r="Y495" s="79">
        <v>0.94265151023864746</v>
      </c>
      <c r="Z495" s="79">
        <v>1.1443967819213867</v>
      </c>
      <c r="AA495" s="79">
        <v>1.2689483165740967</v>
      </c>
      <c r="AB495" s="79">
        <v>1.1955831050872803</v>
      </c>
      <c r="AC495" s="79">
        <v>0.99297553300857544</v>
      </c>
      <c r="AD495" s="79">
        <v>0.97400081157684326</v>
      </c>
      <c r="AE495" s="79">
        <v>0.78489112854003906</v>
      </c>
      <c r="AF495" s="79">
        <v>0.70527416467666626</v>
      </c>
      <c r="AG495" s="79">
        <v>-5.9942688792943954E-2</v>
      </c>
      <c r="AH495" s="79">
        <v>-7.3466271162033081E-2</v>
      </c>
      <c r="AI495" s="79">
        <v>-0.15375466644763947</v>
      </c>
      <c r="AJ495" s="79">
        <v>-0.16811646521091461</v>
      </c>
      <c r="AK495" s="79">
        <v>-8.7327659130096436E-2</v>
      </c>
      <c r="AL495" s="79">
        <v>-0.25150656700134277</v>
      </c>
      <c r="AM495" s="79">
        <v>-0.19833756983280182</v>
      </c>
      <c r="AN495" s="79">
        <v>-0.25603502988815308</v>
      </c>
      <c r="AO495" s="79">
        <v>-0.16839449107646942</v>
      </c>
      <c r="AP495" s="79">
        <v>-0.13286852836608887</v>
      </c>
      <c r="AQ495" s="79">
        <v>-0.13193090260028839</v>
      </c>
      <c r="AR495" s="79">
        <v>-0.14212530851364136</v>
      </c>
      <c r="AS495" s="79">
        <v>-0.30836912989616394</v>
      </c>
      <c r="AT495" s="79">
        <v>-0.26607584953308105</v>
      </c>
      <c r="AU495" s="79">
        <v>-0.15642975270748138</v>
      </c>
      <c r="AV495" s="79">
        <v>-4.2567364871501923E-2</v>
      </c>
      <c r="AW495" s="79">
        <v>-0.23154911398887634</v>
      </c>
      <c r="AX495" s="79">
        <v>-0.17306341230869293</v>
      </c>
      <c r="AY495" s="79">
        <v>-0.15564294159412384</v>
      </c>
      <c r="AZ495" s="79">
        <v>-0.14875884354114532</v>
      </c>
      <c r="BA495" s="79">
        <v>-0.35167241096496582</v>
      </c>
      <c r="BB495" s="79">
        <v>-0.33538264036178589</v>
      </c>
      <c r="BC495" s="79">
        <v>-0.41919204592704773</v>
      </c>
      <c r="BD495" s="79">
        <v>-0.29765057563781738</v>
      </c>
      <c r="BE495" s="79">
        <v>-3.2991368789225817E-3</v>
      </c>
      <c r="BF495" s="79">
        <v>-2.6395069435238838E-2</v>
      </c>
      <c r="BG495" s="79">
        <v>-0.10669009387493134</v>
      </c>
      <c r="BH495" s="79">
        <v>-0.11884883046150208</v>
      </c>
      <c r="BI495" s="79">
        <v>-4.2650461196899414E-2</v>
      </c>
      <c r="BJ495" s="79">
        <v>-0.1913447380065918</v>
      </c>
      <c r="BK495" s="79">
        <v>-0.13291454315185547</v>
      </c>
      <c r="BL495" s="79">
        <v>-0.18165029585361481</v>
      </c>
      <c r="BM495" s="79">
        <v>-0.10602816194295883</v>
      </c>
      <c r="BN495" s="79">
        <v>-5.0410393625497818E-2</v>
      </c>
      <c r="BO495" s="79">
        <v>-4.5869510620832443E-2</v>
      </c>
      <c r="BP495" s="79">
        <v>-5.3998269140720367E-2</v>
      </c>
      <c r="BQ495" s="79">
        <v>-0.20336060225963593</v>
      </c>
      <c r="BR495" s="79">
        <v>-0.15703587234020233</v>
      </c>
      <c r="BS495" s="79">
        <v>-4.9449332058429718E-2</v>
      </c>
      <c r="BT495" s="79">
        <v>8.0858193337917328E-2</v>
      </c>
      <c r="BU495" s="79">
        <v>-0.11287668347358704</v>
      </c>
      <c r="BV495" s="79">
        <v>-4.1277963668107986E-2</v>
      </c>
      <c r="BW495" s="79">
        <v>-1.5106684528291225E-2</v>
      </c>
      <c r="BX495" s="79">
        <v>-2.20806784927845E-2</v>
      </c>
      <c r="BY495" s="79">
        <v>-0.21904358267784119</v>
      </c>
      <c r="BZ495" s="79">
        <v>-0.21257831156253815</v>
      </c>
      <c r="CA495" s="79">
        <v>-0.29470160603523254</v>
      </c>
      <c r="CB495" s="79">
        <v>-0.19589792191982269</v>
      </c>
      <c r="CC495" s="79">
        <v>3.5932019352912903E-2</v>
      </c>
      <c r="CD495" s="79">
        <v>6.2062973156571388E-3</v>
      </c>
      <c r="CE495" s="79">
        <v>-7.4093326926231384E-2</v>
      </c>
      <c r="CF495" s="79">
        <v>-8.4726214408874512E-2</v>
      </c>
      <c r="CG495" s="79">
        <v>-1.1707166209816933E-2</v>
      </c>
      <c r="CH495" s="79">
        <v>-0.14967682957649231</v>
      </c>
      <c r="CI495" s="79">
        <v>-8.7602771818637848E-2</v>
      </c>
      <c r="CJ495" s="79">
        <v>-0.13013164699077606</v>
      </c>
      <c r="CK495" s="79">
        <v>-6.2833435833454132E-2</v>
      </c>
      <c r="CL495" s="79">
        <v>6.6998666152358055E-3</v>
      </c>
      <c r="CM495" s="79">
        <v>1.373635046184063E-2</v>
      </c>
      <c r="CN495" s="79">
        <v>7.0382584817707539E-3</v>
      </c>
      <c r="CO495" s="79">
        <v>-0.13063201308250427</v>
      </c>
      <c r="CP495" s="79">
        <v>-8.1515111029148102E-2</v>
      </c>
      <c r="CQ495" s="79">
        <v>2.4644980207085609E-2</v>
      </c>
      <c r="CR495" s="79">
        <v>0.1663423478603363</v>
      </c>
      <c r="CS495" s="79">
        <v>-3.0684510245919228E-2</v>
      </c>
      <c r="CT495" s="79">
        <v>4.9996238201856613E-2</v>
      </c>
      <c r="CU495" s="79">
        <v>8.2228295505046844E-2</v>
      </c>
      <c r="CV495" s="79">
        <v>6.5656229853630066E-2</v>
      </c>
      <c r="CW495" s="79">
        <v>-0.12718524038791656</v>
      </c>
      <c r="CX495" s="79">
        <v>-0.12752440571784973</v>
      </c>
      <c r="CY495" s="79">
        <v>-0.20847989618778229</v>
      </c>
      <c r="CZ495" s="79">
        <v>-0.12542435526847839</v>
      </c>
      <c r="DA495" s="79">
        <v>7.5163163244724274E-2</v>
      </c>
      <c r="DB495" s="79">
        <v>3.8807664066553116E-2</v>
      </c>
      <c r="DC495" s="79">
        <v>-4.1496548801660538E-2</v>
      </c>
      <c r="DD495" s="79">
        <v>-5.060359463095665E-2</v>
      </c>
      <c r="DE495" s="79">
        <v>1.9236126914620399E-2</v>
      </c>
      <c r="DF495" s="79">
        <v>-0.10800892859697342</v>
      </c>
      <c r="DG495" s="79">
        <v>-4.2290981858968735E-2</v>
      </c>
      <c r="DH495" s="79">
        <v>-7.8613005578517914E-2</v>
      </c>
      <c r="DI495" s="79">
        <v>-1.9638717174530029E-2</v>
      </c>
      <c r="DJ495" s="79">
        <v>6.381012499332428E-2</v>
      </c>
      <c r="DK495" s="79">
        <v>7.3342211544513702E-2</v>
      </c>
      <c r="DL495" s="79">
        <v>6.8074785172939301E-2</v>
      </c>
      <c r="DM495" s="79">
        <v>-5.7903435081243515E-2</v>
      </c>
      <c r="DN495" s="79">
        <v>-5.9943604283034801E-3</v>
      </c>
      <c r="DO495" s="79">
        <v>9.8739288747310638E-2</v>
      </c>
      <c r="DP495" s="79">
        <v>0.25182652473449707</v>
      </c>
      <c r="DQ495" s="79">
        <v>5.1507659256458282E-2</v>
      </c>
      <c r="DR495" s="79">
        <v>0.14127042889595032</v>
      </c>
      <c r="DS495" s="79">
        <v>0.17956326901912689</v>
      </c>
      <c r="DT495" s="79">
        <v>0.15339314937591553</v>
      </c>
      <c r="DU495" s="79">
        <v>-3.5326912999153137E-2</v>
      </c>
      <c r="DV495" s="79">
        <v>-4.2470473796129227E-2</v>
      </c>
      <c r="DW495" s="79">
        <v>-0.12225817888975143</v>
      </c>
      <c r="DX495" s="79">
        <v>-5.4950769990682602E-2</v>
      </c>
      <c r="DY495" s="79">
        <v>0.13180673122406006</v>
      </c>
      <c r="DZ495" s="79">
        <v>8.5878863930702209E-2</v>
      </c>
      <c r="EA495" s="79">
        <v>5.568020511418581E-3</v>
      </c>
      <c r="EB495" s="79">
        <v>-1.3359563890844584E-3</v>
      </c>
      <c r="EC495" s="79">
        <v>6.3913330435752869E-2</v>
      </c>
      <c r="ED495" s="79">
        <v>-4.7847103327512741E-2</v>
      </c>
      <c r="EE495" s="79">
        <v>2.3132039234042168E-2</v>
      </c>
      <c r="EF495" s="79">
        <v>-4.2282668873667717E-3</v>
      </c>
      <c r="EG495" s="79">
        <v>4.2727600783109665E-2</v>
      </c>
      <c r="EH495" s="79">
        <v>0.14626826345920563</v>
      </c>
      <c r="EI495" s="79">
        <v>0.15940360724925995</v>
      </c>
      <c r="EJ495" s="79">
        <v>0.15620182454586029</v>
      </c>
      <c r="EK495" s="79">
        <v>4.7105096280574799E-2</v>
      </c>
      <c r="EL495" s="79">
        <v>0.10304562002420425</v>
      </c>
      <c r="EM495" s="79">
        <v>0.2057197093963623</v>
      </c>
      <c r="EN495" s="79">
        <v>0.37525206804275513</v>
      </c>
      <c r="EO495" s="79">
        <v>0.17018009722232819</v>
      </c>
      <c r="EP495" s="79">
        <v>0.27305588126182556</v>
      </c>
      <c r="EQ495" s="79">
        <v>0.32009950280189514</v>
      </c>
      <c r="ER495" s="79">
        <v>0.28007131814956665</v>
      </c>
      <c r="ES495" s="79">
        <v>9.730193018913269E-2</v>
      </c>
      <c r="ET495" s="79">
        <v>8.033386617898941E-2</v>
      </c>
      <c r="EU495" s="79">
        <v>2.2322640288621187E-3</v>
      </c>
      <c r="EV495" s="79">
        <v>4.680188000202179E-2</v>
      </c>
      <c r="EW495" s="79">
        <v>72.348953247070313</v>
      </c>
      <c r="EX495" s="79">
        <v>68.796554565429688</v>
      </c>
      <c r="EY495" s="79">
        <v>67.467475891113281</v>
      </c>
      <c r="EZ495" s="79">
        <v>66.57635498046875</v>
      </c>
      <c r="FA495" s="79">
        <v>64.769477844238281</v>
      </c>
      <c r="FB495" s="79">
        <v>62.921787261962891</v>
      </c>
      <c r="FC495" s="79">
        <v>63.13037109375</v>
      </c>
      <c r="FD495" s="79">
        <v>61.719314575195313</v>
      </c>
      <c r="FE495" s="79">
        <v>64.681983947753906</v>
      </c>
      <c r="FF495" s="79">
        <v>72.237319946289063</v>
      </c>
      <c r="FG495" s="79">
        <v>80.057403564453125</v>
      </c>
      <c r="FH495" s="79">
        <v>84.903861999511719</v>
      </c>
      <c r="FI495" s="79">
        <v>87.030311584472656</v>
      </c>
      <c r="FJ495" s="79">
        <v>89.269569396972656</v>
      </c>
      <c r="FK495" s="79">
        <v>90.852890014648438</v>
      </c>
      <c r="FL495" s="79">
        <v>93.187583923339844</v>
      </c>
      <c r="FM495" s="79">
        <v>94.834426879882813</v>
      </c>
      <c r="FN495" s="79">
        <v>95.770973205566406</v>
      </c>
      <c r="FO495" s="79">
        <v>93.773574829101563</v>
      </c>
      <c r="FP495" s="79">
        <v>87.249038696289063</v>
      </c>
      <c r="FQ495" s="79">
        <v>81.945533752441406</v>
      </c>
      <c r="FR495" s="79">
        <v>79.164993286132813</v>
      </c>
      <c r="FS495" s="79">
        <v>77.937774658203125</v>
      </c>
      <c r="FT495" s="79">
        <v>75.048980712890625</v>
      </c>
      <c r="FU495" s="79">
        <v>4.6930160373449326E-2</v>
      </c>
      <c r="FV495" s="79">
        <v>0.10154837369918823</v>
      </c>
      <c r="FW495" s="79">
        <v>3.9872877299785614E-2</v>
      </c>
      <c r="FX495" s="79">
        <v>178</v>
      </c>
      <c r="FY495" s="79">
        <v>1</v>
      </c>
      <c r="FZ495" s="52"/>
      <c r="GA495" s="34"/>
    </row>
    <row r="496" spans="1:183" x14ac:dyDescent="0.25">
      <c r="A496" t="s">
        <v>186</v>
      </c>
      <c r="B496" t="s">
        <v>236</v>
      </c>
      <c r="C496" t="s">
        <v>194</v>
      </c>
      <c r="D496" t="s">
        <v>203</v>
      </c>
      <c r="E496" t="s">
        <v>210</v>
      </c>
      <c r="F496" t="s">
        <v>185</v>
      </c>
      <c r="G496" t="s">
        <v>1</v>
      </c>
      <c r="H496" s="79">
        <v>500</v>
      </c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  <c r="AH496" s="79"/>
      <c r="AI496" s="79"/>
      <c r="AJ496" s="79"/>
      <c r="AK496" s="79"/>
      <c r="AL496" s="79"/>
      <c r="AM496" s="79"/>
      <c r="AN496" s="79"/>
      <c r="AO496" s="79"/>
      <c r="AP496" s="79"/>
      <c r="AQ496" s="79"/>
      <c r="AR496" s="79"/>
      <c r="AS496" s="79"/>
      <c r="AT496" s="79"/>
      <c r="AU496" s="79"/>
      <c r="AV496" s="79"/>
      <c r="AW496" s="79"/>
      <c r="AX496" s="79"/>
      <c r="AY496" s="79"/>
      <c r="AZ496" s="79"/>
      <c r="BA496" s="79"/>
      <c r="BB496" s="79"/>
      <c r="BC496" s="79"/>
      <c r="BD496" s="79"/>
      <c r="BE496" s="79"/>
      <c r="BF496" s="79"/>
      <c r="BG496" s="79"/>
      <c r="BH496" s="79"/>
      <c r="BI496" s="79"/>
      <c r="BJ496" s="79"/>
      <c r="BK496" s="79"/>
      <c r="BL496" s="79"/>
      <c r="BM496" s="79"/>
      <c r="BN496" s="79"/>
      <c r="BO496" s="79"/>
      <c r="BP496" s="79"/>
      <c r="BQ496" s="79"/>
      <c r="BR496" s="79"/>
      <c r="BS496" s="79"/>
      <c r="BT496" s="79"/>
      <c r="BU496" s="79"/>
      <c r="BV496" s="79"/>
      <c r="BW496" s="79"/>
      <c r="BX496" s="79"/>
      <c r="BY496" s="79"/>
      <c r="BZ496" s="79"/>
      <c r="CA496" s="79"/>
      <c r="CB496" s="79"/>
      <c r="CC496" s="79"/>
      <c r="CD496" s="79"/>
      <c r="CE496" s="79"/>
      <c r="CF496" s="79"/>
      <c r="CG496" s="79"/>
      <c r="CH496" s="79"/>
      <c r="CI496" s="79"/>
      <c r="CJ496" s="79"/>
      <c r="CK496" s="79"/>
      <c r="CL496" s="79"/>
      <c r="CM496" s="79"/>
      <c r="CN496" s="79"/>
      <c r="CO496" s="79"/>
      <c r="CP496" s="79"/>
      <c r="CQ496" s="79"/>
      <c r="CR496" s="79"/>
      <c r="CS496" s="79"/>
      <c r="CT496" s="79"/>
      <c r="CU496" s="79"/>
      <c r="CV496" s="79"/>
      <c r="CW496" s="79"/>
      <c r="CX496" s="79"/>
      <c r="CY496" s="79"/>
      <c r="CZ496" s="79"/>
      <c r="DA496" s="79"/>
      <c r="DB496" s="79"/>
      <c r="DC496" s="79"/>
      <c r="DD496" s="79"/>
      <c r="DE496" s="79"/>
      <c r="DF496" s="79"/>
      <c r="DG496" s="79"/>
      <c r="DH496" s="79"/>
      <c r="DI496" s="79"/>
      <c r="DJ496" s="79"/>
      <c r="DK496" s="79"/>
      <c r="DL496" s="79"/>
      <c r="DM496" s="79"/>
      <c r="DN496" s="79"/>
      <c r="DO496" s="79"/>
      <c r="DP496" s="79"/>
      <c r="DQ496" s="79"/>
      <c r="DR496" s="79"/>
      <c r="DS496" s="79"/>
      <c r="DT496" s="79"/>
      <c r="DU496" s="79"/>
      <c r="DV496" s="79"/>
      <c r="DW496" s="79"/>
      <c r="DX496" s="79"/>
      <c r="DY496" s="79"/>
      <c r="DZ496" s="79"/>
      <c r="EA496" s="79"/>
      <c r="EB496" s="79"/>
      <c r="EC496" s="79"/>
      <c r="ED496" s="79"/>
      <c r="EE496" s="79"/>
      <c r="EF496" s="79"/>
      <c r="EG496" s="79"/>
      <c r="EH496" s="79"/>
      <c r="EI496" s="79"/>
      <c r="EJ496" s="79"/>
      <c r="EK496" s="79"/>
      <c r="EL496" s="79"/>
      <c r="EM496" s="79"/>
      <c r="EN496" s="79"/>
      <c r="EO496" s="79"/>
      <c r="EP496" s="79"/>
      <c r="EQ496" s="79"/>
      <c r="ER496" s="79"/>
      <c r="ES496" s="79"/>
      <c r="ET496" s="79"/>
      <c r="EU496" s="79"/>
      <c r="EV496" s="79"/>
      <c r="EW496" s="79"/>
      <c r="EX496" s="79"/>
      <c r="EY496" s="79"/>
      <c r="EZ496" s="79"/>
      <c r="FA496" s="79"/>
      <c r="FB496" s="79"/>
      <c r="FC496" s="79"/>
      <c r="FD496" s="79"/>
      <c r="FE496" s="79"/>
      <c r="FF496" s="79"/>
      <c r="FG496" s="79"/>
      <c r="FH496" s="79"/>
      <c r="FI496" s="79"/>
      <c r="FJ496" s="79"/>
      <c r="FK496" s="79"/>
      <c r="FL496" s="79"/>
      <c r="FM496" s="79"/>
      <c r="FN496" s="79"/>
      <c r="FO496" s="79"/>
      <c r="FP496" s="79"/>
      <c r="FQ496" s="79"/>
      <c r="FR496" s="79"/>
      <c r="FS496" s="79"/>
      <c r="FT496" s="79"/>
      <c r="FU496" s="79"/>
      <c r="FV496" s="79"/>
      <c r="FW496" s="79"/>
      <c r="FX496" s="79">
        <v>54</v>
      </c>
      <c r="FY496" s="79">
        <v>0</v>
      </c>
      <c r="FZ496" s="52"/>
      <c r="GA496" s="34"/>
    </row>
    <row r="497" spans="1:183" x14ac:dyDescent="0.25">
      <c r="A497" t="s">
        <v>186</v>
      </c>
      <c r="B497" t="s">
        <v>236</v>
      </c>
      <c r="C497" t="s">
        <v>194</v>
      </c>
      <c r="D497" t="s">
        <v>203</v>
      </c>
      <c r="E497" t="s">
        <v>241</v>
      </c>
      <c r="F497" t="s">
        <v>1</v>
      </c>
      <c r="G497" t="s">
        <v>198</v>
      </c>
      <c r="H497" s="79">
        <v>22014</v>
      </c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  <c r="AH497" s="79"/>
      <c r="AI497" s="79"/>
      <c r="AJ497" s="79"/>
      <c r="AK497" s="79"/>
      <c r="AL497" s="79"/>
      <c r="AM497" s="79"/>
      <c r="AN497" s="79"/>
      <c r="AO497" s="79"/>
      <c r="AP497" s="79"/>
      <c r="AQ497" s="79"/>
      <c r="AR497" s="79"/>
      <c r="AS497" s="79"/>
      <c r="AT497" s="79"/>
      <c r="AU497" s="79"/>
      <c r="AV497" s="79"/>
      <c r="AW497" s="79"/>
      <c r="AX497" s="79"/>
      <c r="AY497" s="79"/>
      <c r="AZ497" s="79"/>
      <c r="BA497" s="79"/>
      <c r="BB497" s="79"/>
      <c r="BC497" s="79"/>
      <c r="BD497" s="79"/>
      <c r="BE497" s="79"/>
      <c r="BF497" s="79"/>
      <c r="BG497" s="79"/>
      <c r="BH497" s="79"/>
      <c r="BI497" s="79"/>
      <c r="BJ497" s="79"/>
      <c r="BK497" s="79"/>
      <c r="BL497" s="79"/>
      <c r="BM497" s="79"/>
      <c r="BN497" s="79"/>
      <c r="BO497" s="79"/>
      <c r="BP497" s="79"/>
      <c r="BQ497" s="79"/>
      <c r="BR497" s="79"/>
      <c r="BS497" s="79"/>
      <c r="BT497" s="79"/>
      <c r="BU497" s="79"/>
      <c r="BV497" s="79"/>
      <c r="BW497" s="79"/>
      <c r="BX497" s="79"/>
      <c r="BY497" s="79"/>
      <c r="BZ497" s="79"/>
      <c r="CA497" s="79"/>
      <c r="CB497" s="79"/>
      <c r="CC497" s="79"/>
      <c r="CD497" s="79"/>
      <c r="CE497" s="79"/>
      <c r="CF497" s="79"/>
      <c r="CG497" s="79"/>
      <c r="CH497" s="79"/>
      <c r="CI497" s="79"/>
      <c r="CJ497" s="79"/>
      <c r="CK497" s="79"/>
      <c r="CL497" s="79"/>
      <c r="CM497" s="79"/>
      <c r="CN497" s="79"/>
      <c r="CO497" s="79"/>
      <c r="CP497" s="79"/>
      <c r="CQ497" s="79"/>
      <c r="CR497" s="79"/>
      <c r="CS497" s="79"/>
      <c r="CT497" s="79"/>
      <c r="CU497" s="79"/>
      <c r="CV497" s="79"/>
      <c r="CW497" s="79"/>
      <c r="CX497" s="79"/>
      <c r="CY497" s="79"/>
      <c r="CZ497" s="79"/>
      <c r="DA497" s="79"/>
      <c r="DB497" s="79"/>
      <c r="DC497" s="79"/>
      <c r="DD497" s="79"/>
      <c r="DE497" s="79"/>
      <c r="DF497" s="79"/>
      <c r="DG497" s="79"/>
      <c r="DH497" s="79"/>
      <c r="DI497" s="79"/>
      <c r="DJ497" s="79"/>
      <c r="DK497" s="79"/>
      <c r="DL497" s="79"/>
      <c r="DM497" s="79"/>
      <c r="DN497" s="79"/>
      <c r="DO497" s="79"/>
      <c r="DP497" s="79"/>
      <c r="DQ497" s="79"/>
      <c r="DR497" s="79"/>
      <c r="DS497" s="79"/>
      <c r="DT497" s="79"/>
      <c r="DU497" s="79"/>
      <c r="DV497" s="79"/>
      <c r="DW497" s="79"/>
      <c r="DX497" s="79"/>
      <c r="DY497" s="79"/>
      <c r="DZ497" s="79"/>
      <c r="EA497" s="79"/>
      <c r="EB497" s="79"/>
      <c r="EC497" s="79"/>
      <c r="ED497" s="79"/>
      <c r="EE497" s="79"/>
      <c r="EF497" s="79"/>
      <c r="EG497" s="79"/>
      <c r="EH497" s="79"/>
      <c r="EI497" s="79"/>
      <c r="EJ497" s="79"/>
      <c r="EK497" s="79"/>
      <c r="EL497" s="79"/>
      <c r="EM497" s="79"/>
      <c r="EN497" s="79"/>
      <c r="EO497" s="79"/>
      <c r="EP497" s="79"/>
      <c r="EQ497" s="79"/>
      <c r="ER497" s="79"/>
      <c r="ES497" s="79"/>
      <c r="ET497" s="79"/>
      <c r="EU497" s="79"/>
      <c r="EV497" s="79"/>
      <c r="EW497" s="79"/>
      <c r="EX497" s="79"/>
      <c r="EY497" s="79"/>
      <c r="EZ497" s="79"/>
      <c r="FA497" s="79"/>
      <c r="FB497" s="79"/>
      <c r="FC497" s="79"/>
      <c r="FD497" s="79"/>
      <c r="FE497" s="79"/>
      <c r="FF497" s="79"/>
      <c r="FG497" s="79"/>
      <c r="FH497" s="79"/>
      <c r="FI497" s="79"/>
      <c r="FJ497" s="79"/>
      <c r="FK497" s="79"/>
      <c r="FL497" s="79"/>
      <c r="FM497" s="79"/>
      <c r="FN497" s="79"/>
      <c r="FO497" s="79"/>
      <c r="FP497" s="79"/>
      <c r="FQ497" s="79"/>
      <c r="FR497" s="79"/>
      <c r="FS497" s="79"/>
      <c r="FT497" s="79"/>
      <c r="FU497" s="79"/>
      <c r="FV497" s="79"/>
      <c r="FW497" s="79"/>
      <c r="FX497" s="79">
        <v>33</v>
      </c>
      <c r="FY497" s="79">
        <v>0</v>
      </c>
      <c r="FZ497" s="52"/>
      <c r="GA497" s="34"/>
    </row>
    <row r="498" spans="1:183" x14ac:dyDescent="0.25">
      <c r="A498" t="s">
        <v>186</v>
      </c>
      <c r="B498" t="s">
        <v>236</v>
      </c>
      <c r="C498" t="s">
        <v>194</v>
      </c>
      <c r="D498" t="s">
        <v>203</v>
      </c>
      <c r="E498" t="s">
        <v>241</v>
      </c>
      <c r="F498" t="s">
        <v>1</v>
      </c>
      <c r="G498" t="s">
        <v>200</v>
      </c>
      <c r="H498" s="79">
        <v>3310</v>
      </c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  <c r="AH498" s="79"/>
      <c r="AI498" s="79"/>
      <c r="AJ498" s="79"/>
      <c r="AK498" s="79"/>
      <c r="AL498" s="79"/>
      <c r="AM498" s="79"/>
      <c r="AN498" s="79"/>
      <c r="AO498" s="79"/>
      <c r="AP498" s="79"/>
      <c r="AQ498" s="79"/>
      <c r="AR498" s="79"/>
      <c r="AS498" s="79"/>
      <c r="AT498" s="79"/>
      <c r="AU498" s="79"/>
      <c r="AV498" s="79"/>
      <c r="AW498" s="79"/>
      <c r="AX498" s="79"/>
      <c r="AY498" s="79"/>
      <c r="AZ498" s="79"/>
      <c r="BA498" s="79"/>
      <c r="BB498" s="79"/>
      <c r="BC498" s="79"/>
      <c r="BD498" s="79"/>
      <c r="BE498" s="79"/>
      <c r="BF498" s="79"/>
      <c r="BG498" s="79"/>
      <c r="BH498" s="79"/>
      <c r="BI498" s="79"/>
      <c r="BJ498" s="79"/>
      <c r="BK498" s="79"/>
      <c r="BL498" s="79"/>
      <c r="BM498" s="79"/>
      <c r="BN498" s="79"/>
      <c r="BO498" s="79"/>
      <c r="BP498" s="79"/>
      <c r="BQ498" s="79"/>
      <c r="BR498" s="79"/>
      <c r="BS498" s="79"/>
      <c r="BT498" s="79"/>
      <c r="BU498" s="79"/>
      <c r="BV498" s="79"/>
      <c r="BW498" s="79"/>
      <c r="BX498" s="79"/>
      <c r="BY498" s="79"/>
      <c r="BZ498" s="79"/>
      <c r="CA498" s="79"/>
      <c r="CB498" s="79"/>
      <c r="CC498" s="79"/>
      <c r="CD498" s="79"/>
      <c r="CE498" s="79"/>
      <c r="CF498" s="79"/>
      <c r="CG498" s="79"/>
      <c r="CH498" s="79"/>
      <c r="CI498" s="79"/>
      <c r="CJ498" s="79"/>
      <c r="CK498" s="79"/>
      <c r="CL498" s="79"/>
      <c r="CM498" s="79"/>
      <c r="CN498" s="79"/>
      <c r="CO498" s="79"/>
      <c r="CP498" s="79"/>
      <c r="CQ498" s="79"/>
      <c r="CR498" s="79"/>
      <c r="CS498" s="79"/>
      <c r="CT498" s="79"/>
      <c r="CU498" s="79"/>
      <c r="CV498" s="79"/>
      <c r="CW498" s="79"/>
      <c r="CX498" s="79"/>
      <c r="CY498" s="79"/>
      <c r="CZ498" s="79"/>
      <c r="DA498" s="79"/>
      <c r="DB498" s="79"/>
      <c r="DC498" s="79"/>
      <c r="DD498" s="79"/>
      <c r="DE498" s="79"/>
      <c r="DF498" s="79"/>
      <c r="DG498" s="79"/>
      <c r="DH498" s="79"/>
      <c r="DI498" s="79"/>
      <c r="DJ498" s="79"/>
      <c r="DK498" s="79"/>
      <c r="DL498" s="79"/>
      <c r="DM498" s="79"/>
      <c r="DN498" s="79"/>
      <c r="DO498" s="79"/>
      <c r="DP498" s="79"/>
      <c r="DQ498" s="79"/>
      <c r="DR498" s="79"/>
      <c r="DS498" s="79"/>
      <c r="DT498" s="79"/>
      <c r="DU498" s="79"/>
      <c r="DV498" s="79"/>
      <c r="DW498" s="79"/>
      <c r="DX498" s="79"/>
      <c r="DY498" s="79"/>
      <c r="DZ498" s="79"/>
      <c r="EA498" s="79"/>
      <c r="EB498" s="79"/>
      <c r="EC498" s="79"/>
      <c r="ED498" s="79"/>
      <c r="EE498" s="79"/>
      <c r="EF498" s="79"/>
      <c r="EG498" s="79"/>
      <c r="EH498" s="79"/>
      <c r="EI498" s="79"/>
      <c r="EJ498" s="79"/>
      <c r="EK498" s="79"/>
      <c r="EL498" s="79"/>
      <c r="EM498" s="79"/>
      <c r="EN498" s="79"/>
      <c r="EO498" s="79"/>
      <c r="EP498" s="79"/>
      <c r="EQ498" s="79"/>
      <c r="ER498" s="79"/>
      <c r="ES498" s="79"/>
      <c r="ET498" s="79"/>
      <c r="EU498" s="79"/>
      <c r="EV498" s="79"/>
      <c r="EW498" s="79"/>
      <c r="EX498" s="79"/>
      <c r="EY498" s="79"/>
      <c r="EZ498" s="79"/>
      <c r="FA498" s="79"/>
      <c r="FB498" s="79"/>
      <c r="FC498" s="79"/>
      <c r="FD498" s="79"/>
      <c r="FE498" s="79"/>
      <c r="FF498" s="79"/>
      <c r="FG498" s="79"/>
      <c r="FH498" s="79"/>
      <c r="FI498" s="79"/>
      <c r="FJ498" s="79"/>
      <c r="FK498" s="79"/>
      <c r="FL498" s="79"/>
      <c r="FM498" s="79"/>
      <c r="FN498" s="79"/>
      <c r="FO498" s="79"/>
      <c r="FP498" s="79"/>
      <c r="FQ498" s="79"/>
      <c r="FR498" s="79"/>
      <c r="FS498" s="79"/>
      <c r="FT498" s="79"/>
      <c r="FU498" s="79"/>
      <c r="FV498" s="79"/>
      <c r="FW498" s="79"/>
      <c r="FX498" s="79">
        <v>6</v>
      </c>
      <c r="FY498" s="79">
        <v>0</v>
      </c>
      <c r="FZ498" s="52"/>
      <c r="GA498" s="34"/>
    </row>
    <row r="499" spans="1:183" x14ac:dyDescent="0.25">
      <c r="A499" t="s">
        <v>186</v>
      </c>
      <c r="B499" t="s">
        <v>236</v>
      </c>
      <c r="C499" t="s">
        <v>194</v>
      </c>
      <c r="D499" t="s">
        <v>203</v>
      </c>
      <c r="E499" t="s">
        <v>241</v>
      </c>
      <c r="F499" t="s">
        <v>1</v>
      </c>
      <c r="G499" t="s">
        <v>1</v>
      </c>
      <c r="H499" s="79">
        <v>25324</v>
      </c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  <c r="AH499" s="79"/>
      <c r="AI499" s="79"/>
      <c r="AJ499" s="79"/>
      <c r="AK499" s="79"/>
      <c r="AL499" s="79"/>
      <c r="AM499" s="79"/>
      <c r="AN499" s="79"/>
      <c r="AO499" s="79"/>
      <c r="AP499" s="79"/>
      <c r="AQ499" s="79"/>
      <c r="AR499" s="79"/>
      <c r="AS499" s="79"/>
      <c r="AT499" s="79"/>
      <c r="AU499" s="79"/>
      <c r="AV499" s="79"/>
      <c r="AW499" s="79"/>
      <c r="AX499" s="79"/>
      <c r="AY499" s="79"/>
      <c r="AZ499" s="79"/>
      <c r="BA499" s="79"/>
      <c r="BB499" s="79"/>
      <c r="BC499" s="79"/>
      <c r="BD499" s="79"/>
      <c r="BE499" s="79"/>
      <c r="BF499" s="79"/>
      <c r="BG499" s="79"/>
      <c r="BH499" s="79"/>
      <c r="BI499" s="79"/>
      <c r="BJ499" s="79"/>
      <c r="BK499" s="79"/>
      <c r="BL499" s="79"/>
      <c r="BM499" s="79"/>
      <c r="BN499" s="79"/>
      <c r="BO499" s="79"/>
      <c r="BP499" s="79"/>
      <c r="BQ499" s="79"/>
      <c r="BR499" s="79"/>
      <c r="BS499" s="79"/>
      <c r="BT499" s="79"/>
      <c r="BU499" s="79"/>
      <c r="BV499" s="79"/>
      <c r="BW499" s="79"/>
      <c r="BX499" s="79"/>
      <c r="BY499" s="79"/>
      <c r="BZ499" s="79"/>
      <c r="CA499" s="79"/>
      <c r="CB499" s="79"/>
      <c r="CC499" s="79"/>
      <c r="CD499" s="79"/>
      <c r="CE499" s="79"/>
      <c r="CF499" s="79"/>
      <c r="CG499" s="79"/>
      <c r="CH499" s="79"/>
      <c r="CI499" s="79"/>
      <c r="CJ499" s="79"/>
      <c r="CK499" s="79"/>
      <c r="CL499" s="79"/>
      <c r="CM499" s="79"/>
      <c r="CN499" s="79"/>
      <c r="CO499" s="79"/>
      <c r="CP499" s="79"/>
      <c r="CQ499" s="79"/>
      <c r="CR499" s="79"/>
      <c r="CS499" s="79"/>
      <c r="CT499" s="79"/>
      <c r="CU499" s="79"/>
      <c r="CV499" s="79"/>
      <c r="CW499" s="79"/>
      <c r="CX499" s="79"/>
      <c r="CY499" s="79"/>
      <c r="CZ499" s="79"/>
      <c r="DA499" s="79"/>
      <c r="DB499" s="79"/>
      <c r="DC499" s="79"/>
      <c r="DD499" s="79"/>
      <c r="DE499" s="79"/>
      <c r="DF499" s="79"/>
      <c r="DG499" s="79"/>
      <c r="DH499" s="79"/>
      <c r="DI499" s="79"/>
      <c r="DJ499" s="79"/>
      <c r="DK499" s="79"/>
      <c r="DL499" s="79"/>
      <c r="DM499" s="79"/>
      <c r="DN499" s="79"/>
      <c r="DO499" s="79"/>
      <c r="DP499" s="79"/>
      <c r="DQ499" s="79"/>
      <c r="DR499" s="79"/>
      <c r="DS499" s="79"/>
      <c r="DT499" s="79"/>
      <c r="DU499" s="79"/>
      <c r="DV499" s="79"/>
      <c r="DW499" s="79"/>
      <c r="DX499" s="79"/>
      <c r="DY499" s="79"/>
      <c r="DZ499" s="79"/>
      <c r="EA499" s="79"/>
      <c r="EB499" s="79"/>
      <c r="EC499" s="79"/>
      <c r="ED499" s="79"/>
      <c r="EE499" s="79"/>
      <c r="EF499" s="79"/>
      <c r="EG499" s="79"/>
      <c r="EH499" s="79"/>
      <c r="EI499" s="79"/>
      <c r="EJ499" s="79"/>
      <c r="EK499" s="79"/>
      <c r="EL499" s="79"/>
      <c r="EM499" s="79"/>
      <c r="EN499" s="79"/>
      <c r="EO499" s="79"/>
      <c r="EP499" s="79"/>
      <c r="EQ499" s="79"/>
      <c r="ER499" s="79"/>
      <c r="ES499" s="79"/>
      <c r="ET499" s="79"/>
      <c r="EU499" s="79"/>
      <c r="EV499" s="79"/>
      <c r="EW499" s="79"/>
      <c r="EX499" s="79"/>
      <c r="EY499" s="79"/>
      <c r="EZ499" s="79"/>
      <c r="FA499" s="79"/>
      <c r="FB499" s="79"/>
      <c r="FC499" s="79"/>
      <c r="FD499" s="79"/>
      <c r="FE499" s="79"/>
      <c r="FF499" s="79"/>
      <c r="FG499" s="79"/>
      <c r="FH499" s="79"/>
      <c r="FI499" s="79"/>
      <c r="FJ499" s="79"/>
      <c r="FK499" s="79"/>
      <c r="FL499" s="79"/>
      <c r="FM499" s="79"/>
      <c r="FN499" s="79"/>
      <c r="FO499" s="79"/>
      <c r="FP499" s="79"/>
      <c r="FQ499" s="79"/>
      <c r="FR499" s="79"/>
      <c r="FS499" s="79"/>
      <c r="FT499" s="79"/>
      <c r="FU499" s="79"/>
      <c r="FV499" s="79"/>
      <c r="FW499" s="79"/>
      <c r="FX499" s="79">
        <v>39</v>
      </c>
      <c r="FY499" s="79">
        <v>0</v>
      </c>
      <c r="FZ499" s="52"/>
      <c r="GA499" s="34"/>
    </row>
    <row r="500" spans="1:183" x14ac:dyDescent="0.25">
      <c r="A500" t="s">
        <v>186</v>
      </c>
      <c r="B500" t="s">
        <v>236</v>
      </c>
      <c r="C500" t="s">
        <v>194</v>
      </c>
      <c r="D500" t="s">
        <v>203</v>
      </c>
      <c r="E500" t="s">
        <v>241</v>
      </c>
      <c r="F500" t="s">
        <v>178</v>
      </c>
      <c r="G500" t="s">
        <v>1</v>
      </c>
      <c r="H500" s="79">
        <v>18026</v>
      </c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  <c r="AH500" s="79"/>
      <c r="AI500" s="79"/>
      <c r="AJ500" s="79"/>
      <c r="AK500" s="79"/>
      <c r="AL500" s="79"/>
      <c r="AM500" s="79"/>
      <c r="AN500" s="79"/>
      <c r="AO500" s="79"/>
      <c r="AP500" s="79"/>
      <c r="AQ500" s="79"/>
      <c r="AR500" s="79"/>
      <c r="AS500" s="79"/>
      <c r="AT500" s="79"/>
      <c r="AU500" s="79"/>
      <c r="AV500" s="79"/>
      <c r="AW500" s="79"/>
      <c r="AX500" s="79"/>
      <c r="AY500" s="79"/>
      <c r="AZ500" s="79"/>
      <c r="BA500" s="79"/>
      <c r="BB500" s="79"/>
      <c r="BC500" s="79"/>
      <c r="BD500" s="79"/>
      <c r="BE500" s="79"/>
      <c r="BF500" s="79"/>
      <c r="BG500" s="79"/>
      <c r="BH500" s="79"/>
      <c r="BI500" s="79"/>
      <c r="BJ500" s="79"/>
      <c r="BK500" s="79"/>
      <c r="BL500" s="79"/>
      <c r="BM500" s="79"/>
      <c r="BN500" s="79"/>
      <c r="BO500" s="79"/>
      <c r="BP500" s="79"/>
      <c r="BQ500" s="79"/>
      <c r="BR500" s="79"/>
      <c r="BS500" s="79"/>
      <c r="BT500" s="79"/>
      <c r="BU500" s="79"/>
      <c r="BV500" s="79"/>
      <c r="BW500" s="79"/>
      <c r="BX500" s="79"/>
      <c r="BY500" s="79"/>
      <c r="BZ500" s="79"/>
      <c r="CA500" s="79"/>
      <c r="CB500" s="79"/>
      <c r="CC500" s="79"/>
      <c r="CD500" s="79"/>
      <c r="CE500" s="79"/>
      <c r="CF500" s="79"/>
      <c r="CG500" s="79"/>
      <c r="CH500" s="79"/>
      <c r="CI500" s="79"/>
      <c r="CJ500" s="79"/>
      <c r="CK500" s="79"/>
      <c r="CL500" s="79"/>
      <c r="CM500" s="79"/>
      <c r="CN500" s="79"/>
      <c r="CO500" s="79"/>
      <c r="CP500" s="79"/>
      <c r="CQ500" s="79"/>
      <c r="CR500" s="79"/>
      <c r="CS500" s="79"/>
      <c r="CT500" s="79"/>
      <c r="CU500" s="79"/>
      <c r="CV500" s="79"/>
      <c r="CW500" s="79"/>
      <c r="CX500" s="79"/>
      <c r="CY500" s="79"/>
      <c r="CZ500" s="79"/>
      <c r="DA500" s="79"/>
      <c r="DB500" s="79"/>
      <c r="DC500" s="79"/>
      <c r="DD500" s="79"/>
      <c r="DE500" s="79"/>
      <c r="DF500" s="79"/>
      <c r="DG500" s="79"/>
      <c r="DH500" s="79"/>
      <c r="DI500" s="79"/>
      <c r="DJ500" s="79"/>
      <c r="DK500" s="79"/>
      <c r="DL500" s="79"/>
      <c r="DM500" s="79"/>
      <c r="DN500" s="79"/>
      <c r="DO500" s="79"/>
      <c r="DP500" s="79"/>
      <c r="DQ500" s="79"/>
      <c r="DR500" s="79"/>
      <c r="DS500" s="79"/>
      <c r="DT500" s="79"/>
      <c r="DU500" s="79"/>
      <c r="DV500" s="79"/>
      <c r="DW500" s="79"/>
      <c r="DX500" s="79"/>
      <c r="DY500" s="79"/>
      <c r="DZ500" s="79"/>
      <c r="EA500" s="79"/>
      <c r="EB500" s="79"/>
      <c r="EC500" s="79"/>
      <c r="ED500" s="79"/>
      <c r="EE500" s="79"/>
      <c r="EF500" s="79"/>
      <c r="EG500" s="79"/>
      <c r="EH500" s="79"/>
      <c r="EI500" s="79"/>
      <c r="EJ500" s="79"/>
      <c r="EK500" s="79"/>
      <c r="EL500" s="79"/>
      <c r="EM500" s="79"/>
      <c r="EN500" s="79"/>
      <c r="EO500" s="79"/>
      <c r="EP500" s="79"/>
      <c r="EQ500" s="79"/>
      <c r="ER500" s="79"/>
      <c r="ES500" s="79"/>
      <c r="ET500" s="79"/>
      <c r="EU500" s="79"/>
      <c r="EV500" s="79"/>
      <c r="EW500" s="79"/>
      <c r="EX500" s="79"/>
      <c r="EY500" s="79"/>
      <c r="EZ500" s="79"/>
      <c r="FA500" s="79"/>
      <c r="FB500" s="79"/>
      <c r="FC500" s="79"/>
      <c r="FD500" s="79"/>
      <c r="FE500" s="79"/>
      <c r="FF500" s="79"/>
      <c r="FG500" s="79"/>
      <c r="FH500" s="79"/>
      <c r="FI500" s="79"/>
      <c r="FJ500" s="79"/>
      <c r="FK500" s="79"/>
      <c r="FL500" s="79"/>
      <c r="FM500" s="79"/>
      <c r="FN500" s="79"/>
      <c r="FO500" s="79"/>
      <c r="FP500" s="79"/>
      <c r="FQ500" s="79"/>
      <c r="FR500" s="79"/>
      <c r="FS500" s="79"/>
      <c r="FT500" s="79"/>
      <c r="FU500" s="79"/>
      <c r="FV500" s="79"/>
      <c r="FW500" s="79"/>
      <c r="FX500" s="79">
        <v>33</v>
      </c>
      <c r="FY500" s="79">
        <v>0</v>
      </c>
      <c r="FZ500" s="52"/>
      <c r="GA500" s="34"/>
    </row>
    <row r="501" spans="1:183" x14ac:dyDescent="0.25">
      <c r="A501" t="s">
        <v>186</v>
      </c>
      <c r="B501" t="s">
        <v>236</v>
      </c>
      <c r="C501" t="s">
        <v>194</v>
      </c>
      <c r="D501" t="s">
        <v>203</v>
      </c>
      <c r="E501" t="s">
        <v>241</v>
      </c>
      <c r="F501" t="s">
        <v>179</v>
      </c>
      <c r="G501" t="s">
        <v>1</v>
      </c>
      <c r="H501" s="79">
        <v>897</v>
      </c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  <c r="AH501" s="79"/>
      <c r="AI501" s="79"/>
      <c r="AJ501" s="79"/>
      <c r="AK501" s="79"/>
      <c r="AL501" s="79"/>
      <c r="AM501" s="79"/>
      <c r="AN501" s="79"/>
      <c r="AO501" s="79"/>
      <c r="AP501" s="79"/>
      <c r="AQ501" s="79"/>
      <c r="AR501" s="79"/>
      <c r="AS501" s="79"/>
      <c r="AT501" s="79"/>
      <c r="AU501" s="79"/>
      <c r="AV501" s="79"/>
      <c r="AW501" s="79"/>
      <c r="AX501" s="79"/>
      <c r="AY501" s="79"/>
      <c r="AZ501" s="79"/>
      <c r="BA501" s="79"/>
      <c r="BB501" s="79"/>
      <c r="BC501" s="79"/>
      <c r="BD501" s="79"/>
      <c r="BE501" s="79"/>
      <c r="BF501" s="79"/>
      <c r="BG501" s="79"/>
      <c r="BH501" s="79"/>
      <c r="BI501" s="79"/>
      <c r="BJ501" s="79"/>
      <c r="BK501" s="79"/>
      <c r="BL501" s="79"/>
      <c r="BM501" s="79"/>
      <c r="BN501" s="79"/>
      <c r="BO501" s="79"/>
      <c r="BP501" s="79"/>
      <c r="BQ501" s="79"/>
      <c r="BR501" s="79"/>
      <c r="BS501" s="79"/>
      <c r="BT501" s="79"/>
      <c r="BU501" s="79"/>
      <c r="BV501" s="79"/>
      <c r="BW501" s="79"/>
      <c r="BX501" s="79"/>
      <c r="BY501" s="79"/>
      <c r="BZ501" s="79"/>
      <c r="CA501" s="79"/>
      <c r="CB501" s="79"/>
      <c r="CC501" s="79"/>
      <c r="CD501" s="79"/>
      <c r="CE501" s="79"/>
      <c r="CF501" s="79"/>
      <c r="CG501" s="79"/>
      <c r="CH501" s="79"/>
      <c r="CI501" s="79"/>
      <c r="CJ501" s="79"/>
      <c r="CK501" s="79"/>
      <c r="CL501" s="79"/>
      <c r="CM501" s="79"/>
      <c r="CN501" s="79"/>
      <c r="CO501" s="79"/>
      <c r="CP501" s="79"/>
      <c r="CQ501" s="79"/>
      <c r="CR501" s="79"/>
      <c r="CS501" s="79"/>
      <c r="CT501" s="79"/>
      <c r="CU501" s="79"/>
      <c r="CV501" s="79"/>
      <c r="CW501" s="79"/>
      <c r="CX501" s="79"/>
      <c r="CY501" s="79"/>
      <c r="CZ501" s="79"/>
      <c r="DA501" s="79"/>
      <c r="DB501" s="79"/>
      <c r="DC501" s="79"/>
      <c r="DD501" s="79"/>
      <c r="DE501" s="79"/>
      <c r="DF501" s="79"/>
      <c r="DG501" s="79"/>
      <c r="DH501" s="79"/>
      <c r="DI501" s="79"/>
      <c r="DJ501" s="79"/>
      <c r="DK501" s="79"/>
      <c r="DL501" s="79"/>
      <c r="DM501" s="79"/>
      <c r="DN501" s="79"/>
      <c r="DO501" s="79"/>
      <c r="DP501" s="79"/>
      <c r="DQ501" s="79"/>
      <c r="DR501" s="79"/>
      <c r="DS501" s="79"/>
      <c r="DT501" s="79"/>
      <c r="DU501" s="79"/>
      <c r="DV501" s="79"/>
      <c r="DW501" s="79"/>
      <c r="DX501" s="79"/>
      <c r="DY501" s="79"/>
      <c r="DZ501" s="79"/>
      <c r="EA501" s="79"/>
      <c r="EB501" s="79"/>
      <c r="EC501" s="79"/>
      <c r="ED501" s="79"/>
      <c r="EE501" s="79"/>
      <c r="EF501" s="79"/>
      <c r="EG501" s="79"/>
      <c r="EH501" s="79"/>
      <c r="EI501" s="79"/>
      <c r="EJ501" s="79"/>
      <c r="EK501" s="79"/>
      <c r="EL501" s="79"/>
      <c r="EM501" s="79"/>
      <c r="EN501" s="79"/>
      <c r="EO501" s="79"/>
      <c r="EP501" s="79"/>
      <c r="EQ501" s="79"/>
      <c r="ER501" s="79"/>
      <c r="ES501" s="79"/>
      <c r="ET501" s="79"/>
      <c r="EU501" s="79"/>
      <c r="EV501" s="79"/>
      <c r="EW501" s="79"/>
      <c r="EX501" s="79"/>
      <c r="EY501" s="79"/>
      <c r="EZ501" s="79"/>
      <c r="FA501" s="79"/>
      <c r="FB501" s="79"/>
      <c r="FC501" s="79"/>
      <c r="FD501" s="79"/>
      <c r="FE501" s="79"/>
      <c r="FF501" s="79"/>
      <c r="FG501" s="79"/>
      <c r="FH501" s="79"/>
      <c r="FI501" s="79"/>
      <c r="FJ501" s="79"/>
      <c r="FK501" s="79"/>
      <c r="FL501" s="79"/>
      <c r="FM501" s="79"/>
      <c r="FN501" s="79"/>
      <c r="FO501" s="79"/>
      <c r="FP501" s="79"/>
      <c r="FQ501" s="79"/>
      <c r="FR501" s="79"/>
      <c r="FS501" s="79"/>
      <c r="FT501" s="79"/>
      <c r="FU501" s="79"/>
      <c r="FV501" s="79"/>
      <c r="FW501" s="79"/>
      <c r="FX501" s="79">
        <v>1</v>
      </c>
      <c r="FY501" s="79">
        <v>0</v>
      </c>
      <c r="FZ501" s="52"/>
      <c r="GA501" s="34"/>
    </row>
    <row r="502" spans="1:183" x14ac:dyDescent="0.25">
      <c r="A502" t="s">
        <v>186</v>
      </c>
      <c r="B502" t="s">
        <v>236</v>
      </c>
      <c r="C502" t="s">
        <v>194</v>
      </c>
      <c r="D502" t="s">
        <v>203</v>
      </c>
      <c r="E502" t="s">
        <v>241</v>
      </c>
      <c r="F502" t="s">
        <v>180</v>
      </c>
      <c r="G502" t="s">
        <v>1</v>
      </c>
      <c r="H502" s="79">
        <v>433</v>
      </c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  <c r="AH502" s="79"/>
      <c r="AI502" s="79"/>
      <c r="AJ502" s="79"/>
      <c r="AK502" s="79"/>
      <c r="AL502" s="79"/>
      <c r="AM502" s="79"/>
      <c r="AN502" s="79"/>
      <c r="AO502" s="79"/>
      <c r="AP502" s="79"/>
      <c r="AQ502" s="79"/>
      <c r="AR502" s="79"/>
      <c r="AS502" s="79"/>
      <c r="AT502" s="79"/>
      <c r="AU502" s="79"/>
      <c r="AV502" s="79"/>
      <c r="AW502" s="79"/>
      <c r="AX502" s="79"/>
      <c r="AY502" s="79"/>
      <c r="AZ502" s="79"/>
      <c r="BA502" s="79"/>
      <c r="BB502" s="79"/>
      <c r="BC502" s="79"/>
      <c r="BD502" s="79"/>
      <c r="BE502" s="79"/>
      <c r="BF502" s="79"/>
      <c r="BG502" s="79"/>
      <c r="BH502" s="79"/>
      <c r="BI502" s="79"/>
      <c r="BJ502" s="79"/>
      <c r="BK502" s="79"/>
      <c r="BL502" s="79"/>
      <c r="BM502" s="79"/>
      <c r="BN502" s="79"/>
      <c r="BO502" s="79"/>
      <c r="BP502" s="79"/>
      <c r="BQ502" s="79"/>
      <c r="BR502" s="79"/>
      <c r="BS502" s="79"/>
      <c r="BT502" s="79"/>
      <c r="BU502" s="79"/>
      <c r="BV502" s="79"/>
      <c r="BW502" s="79"/>
      <c r="BX502" s="79"/>
      <c r="BY502" s="79"/>
      <c r="BZ502" s="79"/>
      <c r="CA502" s="79"/>
      <c r="CB502" s="79"/>
      <c r="CC502" s="79"/>
      <c r="CD502" s="79"/>
      <c r="CE502" s="79"/>
      <c r="CF502" s="79"/>
      <c r="CG502" s="79"/>
      <c r="CH502" s="79"/>
      <c r="CI502" s="79"/>
      <c r="CJ502" s="79"/>
      <c r="CK502" s="79"/>
      <c r="CL502" s="79"/>
      <c r="CM502" s="79"/>
      <c r="CN502" s="79"/>
      <c r="CO502" s="79"/>
      <c r="CP502" s="79"/>
      <c r="CQ502" s="79"/>
      <c r="CR502" s="79"/>
      <c r="CS502" s="79"/>
      <c r="CT502" s="79"/>
      <c r="CU502" s="79"/>
      <c r="CV502" s="79"/>
      <c r="CW502" s="79"/>
      <c r="CX502" s="79"/>
      <c r="CY502" s="79"/>
      <c r="CZ502" s="79"/>
      <c r="DA502" s="79"/>
      <c r="DB502" s="79"/>
      <c r="DC502" s="79"/>
      <c r="DD502" s="79"/>
      <c r="DE502" s="79"/>
      <c r="DF502" s="79"/>
      <c r="DG502" s="79"/>
      <c r="DH502" s="79"/>
      <c r="DI502" s="79"/>
      <c r="DJ502" s="79"/>
      <c r="DK502" s="79"/>
      <c r="DL502" s="79"/>
      <c r="DM502" s="79"/>
      <c r="DN502" s="79"/>
      <c r="DO502" s="79"/>
      <c r="DP502" s="79"/>
      <c r="DQ502" s="79"/>
      <c r="DR502" s="79"/>
      <c r="DS502" s="79"/>
      <c r="DT502" s="79"/>
      <c r="DU502" s="79"/>
      <c r="DV502" s="79"/>
      <c r="DW502" s="79"/>
      <c r="DX502" s="79"/>
      <c r="DY502" s="79"/>
      <c r="DZ502" s="79"/>
      <c r="EA502" s="79"/>
      <c r="EB502" s="79"/>
      <c r="EC502" s="79"/>
      <c r="ED502" s="79"/>
      <c r="EE502" s="79"/>
      <c r="EF502" s="79"/>
      <c r="EG502" s="79"/>
      <c r="EH502" s="79"/>
      <c r="EI502" s="79"/>
      <c r="EJ502" s="79"/>
      <c r="EK502" s="79"/>
      <c r="EL502" s="79"/>
      <c r="EM502" s="79"/>
      <c r="EN502" s="79"/>
      <c r="EO502" s="79"/>
      <c r="EP502" s="79"/>
      <c r="EQ502" s="79"/>
      <c r="ER502" s="79"/>
      <c r="ES502" s="79"/>
      <c r="ET502" s="79"/>
      <c r="EU502" s="79"/>
      <c r="EV502" s="79"/>
      <c r="EW502" s="79"/>
      <c r="EX502" s="79"/>
      <c r="EY502" s="79"/>
      <c r="EZ502" s="79"/>
      <c r="FA502" s="79"/>
      <c r="FB502" s="79"/>
      <c r="FC502" s="79"/>
      <c r="FD502" s="79"/>
      <c r="FE502" s="79"/>
      <c r="FF502" s="79"/>
      <c r="FG502" s="79"/>
      <c r="FH502" s="79"/>
      <c r="FI502" s="79"/>
      <c r="FJ502" s="79"/>
      <c r="FK502" s="79"/>
      <c r="FL502" s="79"/>
      <c r="FM502" s="79"/>
      <c r="FN502" s="79"/>
      <c r="FO502" s="79"/>
      <c r="FP502" s="79"/>
      <c r="FQ502" s="79"/>
      <c r="FR502" s="79"/>
      <c r="FS502" s="79"/>
      <c r="FT502" s="79"/>
      <c r="FU502" s="79"/>
      <c r="FV502" s="79"/>
      <c r="FW502" s="79"/>
      <c r="FX502" s="79">
        <v>0</v>
      </c>
      <c r="FY502" s="79">
        <v>0</v>
      </c>
      <c r="FZ502" s="52"/>
      <c r="GA502" s="34"/>
    </row>
    <row r="503" spans="1:183" x14ac:dyDescent="0.25">
      <c r="A503" t="s">
        <v>186</v>
      </c>
      <c r="B503" t="s">
        <v>236</v>
      </c>
      <c r="C503" t="s">
        <v>194</v>
      </c>
      <c r="D503" t="s">
        <v>203</v>
      </c>
      <c r="E503" t="s">
        <v>241</v>
      </c>
      <c r="F503" t="s">
        <v>181</v>
      </c>
      <c r="G503" t="s">
        <v>1</v>
      </c>
      <c r="H503" s="79">
        <v>215</v>
      </c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  <c r="AH503" s="79"/>
      <c r="AI503" s="79"/>
      <c r="AJ503" s="79"/>
      <c r="AK503" s="79"/>
      <c r="AL503" s="79"/>
      <c r="AM503" s="79"/>
      <c r="AN503" s="79"/>
      <c r="AO503" s="79"/>
      <c r="AP503" s="79"/>
      <c r="AQ503" s="79"/>
      <c r="AR503" s="79"/>
      <c r="AS503" s="79"/>
      <c r="AT503" s="79"/>
      <c r="AU503" s="79"/>
      <c r="AV503" s="79"/>
      <c r="AW503" s="79"/>
      <c r="AX503" s="79"/>
      <c r="AY503" s="79"/>
      <c r="AZ503" s="79"/>
      <c r="BA503" s="79"/>
      <c r="BB503" s="79"/>
      <c r="BC503" s="79"/>
      <c r="BD503" s="79"/>
      <c r="BE503" s="79"/>
      <c r="BF503" s="79"/>
      <c r="BG503" s="79"/>
      <c r="BH503" s="79"/>
      <c r="BI503" s="79"/>
      <c r="BJ503" s="79"/>
      <c r="BK503" s="79"/>
      <c r="BL503" s="79"/>
      <c r="BM503" s="79"/>
      <c r="BN503" s="79"/>
      <c r="BO503" s="79"/>
      <c r="BP503" s="79"/>
      <c r="BQ503" s="79"/>
      <c r="BR503" s="79"/>
      <c r="BS503" s="79"/>
      <c r="BT503" s="79"/>
      <c r="BU503" s="79"/>
      <c r="BV503" s="79"/>
      <c r="BW503" s="79"/>
      <c r="BX503" s="79"/>
      <c r="BY503" s="79"/>
      <c r="BZ503" s="79"/>
      <c r="CA503" s="79"/>
      <c r="CB503" s="79"/>
      <c r="CC503" s="79"/>
      <c r="CD503" s="79"/>
      <c r="CE503" s="79"/>
      <c r="CF503" s="79"/>
      <c r="CG503" s="79"/>
      <c r="CH503" s="79"/>
      <c r="CI503" s="79"/>
      <c r="CJ503" s="79"/>
      <c r="CK503" s="79"/>
      <c r="CL503" s="79"/>
      <c r="CM503" s="79"/>
      <c r="CN503" s="79"/>
      <c r="CO503" s="79"/>
      <c r="CP503" s="79"/>
      <c r="CQ503" s="79"/>
      <c r="CR503" s="79"/>
      <c r="CS503" s="79"/>
      <c r="CT503" s="79"/>
      <c r="CU503" s="79"/>
      <c r="CV503" s="79"/>
      <c r="CW503" s="79"/>
      <c r="CX503" s="79"/>
      <c r="CY503" s="79"/>
      <c r="CZ503" s="79"/>
      <c r="DA503" s="79"/>
      <c r="DB503" s="79"/>
      <c r="DC503" s="79"/>
      <c r="DD503" s="79"/>
      <c r="DE503" s="79"/>
      <c r="DF503" s="79"/>
      <c r="DG503" s="79"/>
      <c r="DH503" s="79"/>
      <c r="DI503" s="79"/>
      <c r="DJ503" s="79"/>
      <c r="DK503" s="79"/>
      <c r="DL503" s="79"/>
      <c r="DM503" s="79"/>
      <c r="DN503" s="79"/>
      <c r="DO503" s="79"/>
      <c r="DP503" s="79"/>
      <c r="DQ503" s="79"/>
      <c r="DR503" s="79"/>
      <c r="DS503" s="79"/>
      <c r="DT503" s="79"/>
      <c r="DU503" s="79"/>
      <c r="DV503" s="79"/>
      <c r="DW503" s="79"/>
      <c r="DX503" s="79"/>
      <c r="DY503" s="79"/>
      <c r="DZ503" s="79"/>
      <c r="EA503" s="79"/>
      <c r="EB503" s="79"/>
      <c r="EC503" s="79"/>
      <c r="ED503" s="79"/>
      <c r="EE503" s="79"/>
      <c r="EF503" s="79"/>
      <c r="EG503" s="79"/>
      <c r="EH503" s="79"/>
      <c r="EI503" s="79"/>
      <c r="EJ503" s="79"/>
      <c r="EK503" s="79"/>
      <c r="EL503" s="79"/>
      <c r="EM503" s="79"/>
      <c r="EN503" s="79"/>
      <c r="EO503" s="79"/>
      <c r="EP503" s="79"/>
      <c r="EQ503" s="79"/>
      <c r="ER503" s="79"/>
      <c r="ES503" s="79"/>
      <c r="ET503" s="79"/>
      <c r="EU503" s="79"/>
      <c r="EV503" s="79"/>
      <c r="EW503" s="79"/>
      <c r="EX503" s="79"/>
      <c r="EY503" s="79"/>
      <c r="EZ503" s="79"/>
      <c r="FA503" s="79"/>
      <c r="FB503" s="79"/>
      <c r="FC503" s="79"/>
      <c r="FD503" s="79"/>
      <c r="FE503" s="79"/>
      <c r="FF503" s="79"/>
      <c r="FG503" s="79"/>
      <c r="FH503" s="79"/>
      <c r="FI503" s="79"/>
      <c r="FJ503" s="79"/>
      <c r="FK503" s="79"/>
      <c r="FL503" s="79"/>
      <c r="FM503" s="79"/>
      <c r="FN503" s="79"/>
      <c r="FO503" s="79"/>
      <c r="FP503" s="79"/>
      <c r="FQ503" s="79"/>
      <c r="FR503" s="79"/>
      <c r="FS503" s="79"/>
      <c r="FT503" s="79"/>
      <c r="FU503" s="79"/>
      <c r="FV503" s="79"/>
      <c r="FW503" s="79"/>
      <c r="FX503" s="79">
        <v>0</v>
      </c>
      <c r="FY503" s="79">
        <v>0</v>
      </c>
      <c r="FZ503" s="52"/>
      <c r="GA503" s="34"/>
    </row>
    <row r="504" spans="1:183" x14ac:dyDescent="0.25">
      <c r="A504" t="s">
        <v>186</v>
      </c>
      <c r="B504" t="s">
        <v>236</v>
      </c>
      <c r="C504" t="s">
        <v>194</v>
      </c>
      <c r="D504" t="s">
        <v>203</v>
      </c>
      <c r="E504" t="s">
        <v>241</v>
      </c>
      <c r="F504" t="s">
        <v>182</v>
      </c>
      <c r="G504" t="s">
        <v>1</v>
      </c>
      <c r="H504" s="79">
        <v>2122</v>
      </c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  <c r="AH504" s="79"/>
      <c r="AI504" s="79"/>
      <c r="AJ504" s="79"/>
      <c r="AK504" s="79"/>
      <c r="AL504" s="79"/>
      <c r="AM504" s="79"/>
      <c r="AN504" s="79"/>
      <c r="AO504" s="79"/>
      <c r="AP504" s="79"/>
      <c r="AQ504" s="79"/>
      <c r="AR504" s="79"/>
      <c r="AS504" s="79"/>
      <c r="AT504" s="79"/>
      <c r="AU504" s="79"/>
      <c r="AV504" s="79"/>
      <c r="AW504" s="79"/>
      <c r="AX504" s="79"/>
      <c r="AY504" s="79"/>
      <c r="AZ504" s="79"/>
      <c r="BA504" s="79"/>
      <c r="BB504" s="79"/>
      <c r="BC504" s="79"/>
      <c r="BD504" s="79"/>
      <c r="BE504" s="79"/>
      <c r="BF504" s="79"/>
      <c r="BG504" s="79"/>
      <c r="BH504" s="79"/>
      <c r="BI504" s="79"/>
      <c r="BJ504" s="79"/>
      <c r="BK504" s="79"/>
      <c r="BL504" s="79"/>
      <c r="BM504" s="79"/>
      <c r="BN504" s="79"/>
      <c r="BO504" s="79"/>
      <c r="BP504" s="79"/>
      <c r="BQ504" s="79"/>
      <c r="BR504" s="79"/>
      <c r="BS504" s="79"/>
      <c r="BT504" s="79"/>
      <c r="BU504" s="79"/>
      <c r="BV504" s="79"/>
      <c r="BW504" s="79"/>
      <c r="BX504" s="79"/>
      <c r="BY504" s="79"/>
      <c r="BZ504" s="79"/>
      <c r="CA504" s="79"/>
      <c r="CB504" s="79"/>
      <c r="CC504" s="79"/>
      <c r="CD504" s="79"/>
      <c r="CE504" s="79"/>
      <c r="CF504" s="79"/>
      <c r="CG504" s="79"/>
      <c r="CH504" s="79"/>
      <c r="CI504" s="79"/>
      <c r="CJ504" s="79"/>
      <c r="CK504" s="79"/>
      <c r="CL504" s="79"/>
      <c r="CM504" s="79"/>
      <c r="CN504" s="79"/>
      <c r="CO504" s="79"/>
      <c r="CP504" s="79"/>
      <c r="CQ504" s="79"/>
      <c r="CR504" s="79"/>
      <c r="CS504" s="79"/>
      <c r="CT504" s="79"/>
      <c r="CU504" s="79"/>
      <c r="CV504" s="79"/>
      <c r="CW504" s="79"/>
      <c r="CX504" s="79"/>
      <c r="CY504" s="79"/>
      <c r="CZ504" s="79"/>
      <c r="DA504" s="79"/>
      <c r="DB504" s="79"/>
      <c r="DC504" s="79"/>
      <c r="DD504" s="79"/>
      <c r="DE504" s="79"/>
      <c r="DF504" s="79"/>
      <c r="DG504" s="79"/>
      <c r="DH504" s="79"/>
      <c r="DI504" s="79"/>
      <c r="DJ504" s="79"/>
      <c r="DK504" s="79"/>
      <c r="DL504" s="79"/>
      <c r="DM504" s="79"/>
      <c r="DN504" s="79"/>
      <c r="DO504" s="79"/>
      <c r="DP504" s="79"/>
      <c r="DQ504" s="79"/>
      <c r="DR504" s="79"/>
      <c r="DS504" s="79"/>
      <c r="DT504" s="79"/>
      <c r="DU504" s="79"/>
      <c r="DV504" s="79"/>
      <c r="DW504" s="79"/>
      <c r="DX504" s="79"/>
      <c r="DY504" s="79"/>
      <c r="DZ504" s="79"/>
      <c r="EA504" s="79"/>
      <c r="EB504" s="79"/>
      <c r="EC504" s="79"/>
      <c r="ED504" s="79"/>
      <c r="EE504" s="79"/>
      <c r="EF504" s="79"/>
      <c r="EG504" s="79"/>
      <c r="EH504" s="79"/>
      <c r="EI504" s="79"/>
      <c r="EJ504" s="79"/>
      <c r="EK504" s="79"/>
      <c r="EL504" s="79"/>
      <c r="EM504" s="79"/>
      <c r="EN504" s="79"/>
      <c r="EO504" s="79"/>
      <c r="EP504" s="79"/>
      <c r="EQ504" s="79"/>
      <c r="ER504" s="79"/>
      <c r="ES504" s="79"/>
      <c r="ET504" s="79"/>
      <c r="EU504" s="79"/>
      <c r="EV504" s="79"/>
      <c r="EW504" s="79"/>
      <c r="EX504" s="79"/>
      <c r="EY504" s="79"/>
      <c r="EZ504" s="79"/>
      <c r="FA504" s="79"/>
      <c r="FB504" s="79"/>
      <c r="FC504" s="79"/>
      <c r="FD504" s="79"/>
      <c r="FE504" s="79"/>
      <c r="FF504" s="79"/>
      <c r="FG504" s="79"/>
      <c r="FH504" s="79"/>
      <c r="FI504" s="79"/>
      <c r="FJ504" s="79"/>
      <c r="FK504" s="79"/>
      <c r="FL504" s="79"/>
      <c r="FM504" s="79"/>
      <c r="FN504" s="79"/>
      <c r="FO504" s="79"/>
      <c r="FP504" s="79"/>
      <c r="FQ504" s="79"/>
      <c r="FR504" s="79"/>
      <c r="FS504" s="79"/>
      <c r="FT504" s="79"/>
      <c r="FU504" s="79"/>
      <c r="FV504" s="79"/>
      <c r="FW504" s="79"/>
      <c r="FX504" s="79">
        <v>2</v>
      </c>
      <c r="FY504" s="79">
        <v>0</v>
      </c>
      <c r="FZ504" s="52"/>
      <c r="GA504" s="34"/>
    </row>
    <row r="505" spans="1:183" x14ac:dyDescent="0.25">
      <c r="A505" t="s">
        <v>186</v>
      </c>
      <c r="B505" t="s">
        <v>236</v>
      </c>
      <c r="C505" t="s">
        <v>194</v>
      </c>
      <c r="D505" t="s">
        <v>203</v>
      </c>
      <c r="E505" t="s">
        <v>241</v>
      </c>
      <c r="F505" t="s">
        <v>183</v>
      </c>
      <c r="G505" t="s">
        <v>1</v>
      </c>
      <c r="H505" s="79">
        <v>2020</v>
      </c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  <c r="AH505" s="79"/>
      <c r="AI505" s="79"/>
      <c r="AJ505" s="79"/>
      <c r="AK505" s="79"/>
      <c r="AL505" s="79"/>
      <c r="AM505" s="79"/>
      <c r="AN505" s="79"/>
      <c r="AO505" s="79"/>
      <c r="AP505" s="79"/>
      <c r="AQ505" s="79"/>
      <c r="AR505" s="79"/>
      <c r="AS505" s="79"/>
      <c r="AT505" s="79"/>
      <c r="AU505" s="79"/>
      <c r="AV505" s="79"/>
      <c r="AW505" s="79"/>
      <c r="AX505" s="79"/>
      <c r="AY505" s="79"/>
      <c r="AZ505" s="79"/>
      <c r="BA505" s="79"/>
      <c r="BB505" s="79"/>
      <c r="BC505" s="79"/>
      <c r="BD505" s="79"/>
      <c r="BE505" s="79"/>
      <c r="BF505" s="79"/>
      <c r="BG505" s="79"/>
      <c r="BH505" s="79"/>
      <c r="BI505" s="79"/>
      <c r="BJ505" s="79"/>
      <c r="BK505" s="79"/>
      <c r="BL505" s="79"/>
      <c r="BM505" s="79"/>
      <c r="BN505" s="79"/>
      <c r="BO505" s="79"/>
      <c r="BP505" s="79"/>
      <c r="BQ505" s="79"/>
      <c r="BR505" s="79"/>
      <c r="BS505" s="79"/>
      <c r="BT505" s="79"/>
      <c r="BU505" s="79"/>
      <c r="BV505" s="79"/>
      <c r="BW505" s="79"/>
      <c r="BX505" s="79"/>
      <c r="BY505" s="79"/>
      <c r="BZ505" s="79"/>
      <c r="CA505" s="79"/>
      <c r="CB505" s="79"/>
      <c r="CC505" s="79"/>
      <c r="CD505" s="79"/>
      <c r="CE505" s="79"/>
      <c r="CF505" s="79"/>
      <c r="CG505" s="79"/>
      <c r="CH505" s="79"/>
      <c r="CI505" s="79"/>
      <c r="CJ505" s="79"/>
      <c r="CK505" s="79"/>
      <c r="CL505" s="79"/>
      <c r="CM505" s="79"/>
      <c r="CN505" s="79"/>
      <c r="CO505" s="79"/>
      <c r="CP505" s="79"/>
      <c r="CQ505" s="79"/>
      <c r="CR505" s="79"/>
      <c r="CS505" s="79"/>
      <c r="CT505" s="79"/>
      <c r="CU505" s="79"/>
      <c r="CV505" s="79"/>
      <c r="CW505" s="79"/>
      <c r="CX505" s="79"/>
      <c r="CY505" s="79"/>
      <c r="CZ505" s="79"/>
      <c r="DA505" s="79"/>
      <c r="DB505" s="79"/>
      <c r="DC505" s="79"/>
      <c r="DD505" s="79"/>
      <c r="DE505" s="79"/>
      <c r="DF505" s="79"/>
      <c r="DG505" s="79"/>
      <c r="DH505" s="79"/>
      <c r="DI505" s="79"/>
      <c r="DJ505" s="79"/>
      <c r="DK505" s="79"/>
      <c r="DL505" s="79"/>
      <c r="DM505" s="79"/>
      <c r="DN505" s="79"/>
      <c r="DO505" s="79"/>
      <c r="DP505" s="79"/>
      <c r="DQ505" s="79"/>
      <c r="DR505" s="79"/>
      <c r="DS505" s="79"/>
      <c r="DT505" s="79"/>
      <c r="DU505" s="79"/>
      <c r="DV505" s="79"/>
      <c r="DW505" s="79"/>
      <c r="DX505" s="79"/>
      <c r="DY505" s="79"/>
      <c r="DZ505" s="79"/>
      <c r="EA505" s="79"/>
      <c r="EB505" s="79"/>
      <c r="EC505" s="79"/>
      <c r="ED505" s="79"/>
      <c r="EE505" s="79"/>
      <c r="EF505" s="79"/>
      <c r="EG505" s="79"/>
      <c r="EH505" s="79"/>
      <c r="EI505" s="79"/>
      <c r="EJ505" s="79"/>
      <c r="EK505" s="79"/>
      <c r="EL505" s="79"/>
      <c r="EM505" s="79"/>
      <c r="EN505" s="79"/>
      <c r="EO505" s="79"/>
      <c r="EP505" s="79"/>
      <c r="EQ505" s="79"/>
      <c r="ER505" s="79"/>
      <c r="ES505" s="79"/>
      <c r="ET505" s="79"/>
      <c r="EU505" s="79"/>
      <c r="EV505" s="79"/>
      <c r="EW505" s="79"/>
      <c r="EX505" s="79"/>
      <c r="EY505" s="79"/>
      <c r="EZ505" s="79"/>
      <c r="FA505" s="79"/>
      <c r="FB505" s="79"/>
      <c r="FC505" s="79"/>
      <c r="FD505" s="79"/>
      <c r="FE505" s="79"/>
      <c r="FF505" s="79"/>
      <c r="FG505" s="79"/>
      <c r="FH505" s="79"/>
      <c r="FI505" s="79"/>
      <c r="FJ505" s="79"/>
      <c r="FK505" s="79"/>
      <c r="FL505" s="79"/>
      <c r="FM505" s="79"/>
      <c r="FN505" s="79"/>
      <c r="FO505" s="79"/>
      <c r="FP505" s="79"/>
      <c r="FQ505" s="79"/>
      <c r="FR505" s="79"/>
      <c r="FS505" s="79"/>
      <c r="FT505" s="79"/>
      <c r="FU505" s="79"/>
      <c r="FV505" s="79"/>
      <c r="FW505" s="79"/>
      <c r="FX505" s="79">
        <v>1</v>
      </c>
      <c r="FY505" s="79">
        <v>0</v>
      </c>
      <c r="FZ505" s="52"/>
      <c r="GA505" s="34"/>
    </row>
    <row r="506" spans="1:183" x14ac:dyDescent="0.25">
      <c r="A506" t="s">
        <v>186</v>
      </c>
      <c r="B506" t="s">
        <v>236</v>
      </c>
      <c r="C506" t="s">
        <v>194</v>
      </c>
      <c r="D506" t="s">
        <v>203</v>
      </c>
      <c r="E506" t="s">
        <v>241</v>
      </c>
      <c r="F506" t="s">
        <v>184</v>
      </c>
      <c r="G506" t="s">
        <v>1</v>
      </c>
      <c r="H506" s="79">
        <v>1122</v>
      </c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  <c r="AH506" s="79"/>
      <c r="AI506" s="79"/>
      <c r="AJ506" s="79"/>
      <c r="AK506" s="79"/>
      <c r="AL506" s="79"/>
      <c r="AM506" s="79"/>
      <c r="AN506" s="79"/>
      <c r="AO506" s="79"/>
      <c r="AP506" s="79"/>
      <c r="AQ506" s="79"/>
      <c r="AR506" s="79"/>
      <c r="AS506" s="79"/>
      <c r="AT506" s="79"/>
      <c r="AU506" s="79"/>
      <c r="AV506" s="79"/>
      <c r="AW506" s="79"/>
      <c r="AX506" s="79"/>
      <c r="AY506" s="79"/>
      <c r="AZ506" s="79"/>
      <c r="BA506" s="79"/>
      <c r="BB506" s="79"/>
      <c r="BC506" s="79"/>
      <c r="BD506" s="79"/>
      <c r="BE506" s="79"/>
      <c r="BF506" s="79"/>
      <c r="BG506" s="79"/>
      <c r="BH506" s="79"/>
      <c r="BI506" s="79"/>
      <c r="BJ506" s="79"/>
      <c r="BK506" s="79"/>
      <c r="BL506" s="79"/>
      <c r="BM506" s="79"/>
      <c r="BN506" s="79"/>
      <c r="BO506" s="79"/>
      <c r="BP506" s="79"/>
      <c r="BQ506" s="79"/>
      <c r="BR506" s="79"/>
      <c r="BS506" s="79"/>
      <c r="BT506" s="79"/>
      <c r="BU506" s="79"/>
      <c r="BV506" s="79"/>
      <c r="BW506" s="79"/>
      <c r="BX506" s="79"/>
      <c r="BY506" s="79"/>
      <c r="BZ506" s="79"/>
      <c r="CA506" s="79"/>
      <c r="CB506" s="79"/>
      <c r="CC506" s="79"/>
      <c r="CD506" s="79"/>
      <c r="CE506" s="79"/>
      <c r="CF506" s="79"/>
      <c r="CG506" s="79"/>
      <c r="CH506" s="79"/>
      <c r="CI506" s="79"/>
      <c r="CJ506" s="79"/>
      <c r="CK506" s="79"/>
      <c r="CL506" s="79"/>
      <c r="CM506" s="79"/>
      <c r="CN506" s="79"/>
      <c r="CO506" s="79"/>
      <c r="CP506" s="79"/>
      <c r="CQ506" s="79"/>
      <c r="CR506" s="79"/>
      <c r="CS506" s="79"/>
      <c r="CT506" s="79"/>
      <c r="CU506" s="79"/>
      <c r="CV506" s="79"/>
      <c r="CW506" s="79"/>
      <c r="CX506" s="79"/>
      <c r="CY506" s="79"/>
      <c r="CZ506" s="79"/>
      <c r="DA506" s="79"/>
      <c r="DB506" s="79"/>
      <c r="DC506" s="79"/>
      <c r="DD506" s="79"/>
      <c r="DE506" s="79"/>
      <c r="DF506" s="79"/>
      <c r="DG506" s="79"/>
      <c r="DH506" s="79"/>
      <c r="DI506" s="79"/>
      <c r="DJ506" s="79"/>
      <c r="DK506" s="79"/>
      <c r="DL506" s="79"/>
      <c r="DM506" s="79"/>
      <c r="DN506" s="79"/>
      <c r="DO506" s="79"/>
      <c r="DP506" s="79"/>
      <c r="DQ506" s="79"/>
      <c r="DR506" s="79"/>
      <c r="DS506" s="79"/>
      <c r="DT506" s="79"/>
      <c r="DU506" s="79"/>
      <c r="DV506" s="79"/>
      <c r="DW506" s="79"/>
      <c r="DX506" s="79"/>
      <c r="DY506" s="79"/>
      <c r="DZ506" s="79"/>
      <c r="EA506" s="79"/>
      <c r="EB506" s="79"/>
      <c r="EC506" s="79"/>
      <c r="ED506" s="79"/>
      <c r="EE506" s="79"/>
      <c r="EF506" s="79"/>
      <c r="EG506" s="79"/>
      <c r="EH506" s="79"/>
      <c r="EI506" s="79"/>
      <c r="EJ506" s="79"/>
      <c r="EK506" s="79"/>
      <c r="EL506" s="79"/>
      <c r="EM506" s="79"/>
      <c r="EN506" s="79"/>
      <c r="EO506" s="79"/>
      <c r="EP506" s="79"/>
      <c r="EQ506" s="79"/>
      <c r="ER506" s="79"/>
      <c r="ES506" s="79"/>
      <c r="ET506" s="79"/>
      <c r="EU506" s="79"/>
      <c r="EV506" s="79"/>
      <c r="EW506" s="79"/>
      <c r="EX506" s="79"/>
      <c r="EY506" s="79"/>
      <c r="EZ506" s="79"/>
      <c r="FA506" s="79"/>
      <c r="FB506" s="79"/>
      <c r="FC506" s="79"/>
      <c r="FD506" s="79"/>
      <c r="FE506" s="79"/>
      <c r="FF506" s="79"/>
      <c r="FG506" s="79"/>
      <c r="FH506" s="79"/>
      <c r="FI506" s="79"/>
      <c r="FJ506" s="79"/>
      <c r="FK506" s="79"/>
      <c r="FL506" s="79"/>
      <c r="FM506" s="79"/>
      <c r="FN506" s="79"/>
      <c r="FO506" s="79"/>
      <c r="FP506" s="79"/>
      <c r="FQ506" s="79"/>
      <c r="FR506" s="79"/>
      <c r="FS506" s="79"/>
      <c r="FT506" s="79"/>
      <c r="FU506" s="79"/>
      <c r="FV506" s="79"/>
      <c r="FW506" s="79"/>
      <c r="FX506" s="79">
        <v>1</v>
      </c>
      <c r="FY506" s="79">
        <v>0</v>
      </c>
      <c r="FZ506" s="52"/>
      <c r="GA506" s="34"/>
    </row>
    <row r="507" spans="1:183" x14ac:dyDescent="0.25">
      <c r="A507" t="s">
        <v>186</v>
      </c>
      <c r="B507" t="s">
        <v>236</v>
      </c>
      <c r="C507" t="s">
        <v>194</v>
      </c>
      <c r="D507" t="s">
        <v>203</v>
      </c>
      <c r="E507" t="s">
        <v>241</v>
      </c>
      <c r="F507" t="s">
        <v>185</v>
      </c>
      <c r="G507" t="s">
        <v>1</v>
      </c>
      <c r="H507" s="79">
        <v>489</v>
      </c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  <c r="AH507" s="79"/>
      <c r="AI507" s="79"/>
      <c r="AJ507" s="79"/>
      <c r="AK507" s="79"/>
      <c r="AL507" s="79"/>
      <c r="AM507" s="79"/>
      <c r="AN507" s="79"/>
      <c r="AO507" s="79"/>
      <c r="AP507" s="79"/>
      <c r="AQ507" s="79"/>
      <c r="AR507" s="79"/>
      <c r="AS507" s="79"/>
      <c r="AT507" s="79"/>
      <c r="AU507" s="79"/>
      <c r="AV507" s="79"/>
      <c r="AW507" s="79"/>
      <c r="AX507" s="79"/>
      <c r="AY507" s="79"/>
      <c r="AZ507" s="79"/>
      <c r="BA507" s="79"/>
      <c r="BB507" s="79"/>
      <c r="BC507" s="79"/>
      <c r="BD507" s="79"/>
      <c r="BE507" s="79"/>
      <c r="BF507" s="79"/>
      <c r="BG507" s="79"/>
      <c r="BH507" s="79"/>
      <c r="BI507" s="79"/>
      <c r="BJ507" s="79"/>
      <c r="BK507" s="79"/>
      <c r="BL507" s="79"/>
      <c r="BM507" s="79"/>
      <c r="BN507" s="79"/>
      <c r="BO507" s="79"/>
      <c r="BP507" s="79"/>
      <c r="BQ507" s="79"/>
      <c r="BR507" s="79"/>
      <c r="BS507" s="79"/>
      <c r="BT507" s="79"/>
      <c r="BU507" s="79"/>
      <c r="BV507" s="79"/>
      <c r="BW507" s="79"/>
      <c r="BX507" s="79"/>
      <c r="BY507" s="79"/>
      <c r="BZ507" s="79"/>
      <c r="CA507" s="79"/>
      <c r="CB507" s="79"/>
      <c r="CC507" s="79"/>
      <c r="CD507" s="79"/>
      <c r="CE507" s="79"/>
      <c r="CF507" s="79"/>
      <c r="CG507" s="79"/>
      <c r="CH507" s="79"/>
      <c r="CI507" s="79"/>
      <c r="CJ507" s="79"/>
      <c r="CK507" s="79"/>
      <c r="CL507" s="79"/>
      <c r="CM507" s="79"/>
      <c r="CN507" s="79"/>
      <c r="CO507" s="79"/>
      <c r="CP507" s="79"/>
      <c r="CQ507" s="79"/>
      <c r="CR507" s="79"/>
      <c r="CS507" s="79"/>
      <c r="CT507" s="79"/>
      <c r="CU507" s="79"/>
      <c r="CV507" s="79"/>
      <c r="CW507" s="79"/>
      <c r="CX507" s="79"/>
      <c r="CY507" s="79"/>
      <c r="CZ507" s="79"/>
      <c r="DA507" s="79"/>
      <c r="DB507" s="79"/>
      <c r="DC507" s="79"/>
      <c r="DD507" s="79"/>
      <c r="DE507" s="79"/>
      <c r="DF507" s="79"/>
      <c r="DG507" s="79"/>
      <c r="DH507" s="79"/>
      <c r="DI507" s="79"/>
      <c r="DJ507" s="79"/>
      <c r="DK507" s="79"/>
      <c r="DL507" s="79"/>
      <c r="DM507" s="79"/>
      <c r="DN507" s="79"/>
      <c r="DO507" s="79"/>
      <c r="DP507" s="79"/>
      <c r="DQ507" s="79"/>
      <c r="DR507" s="79"/>
      <c r="DS507" s="79"/>
      <c r="DT507" s="79"/>
      <c r="DU507" s="79"/>
      <c r="DV507" s="79"/>
      <c r="DW507" s="79"/>
      <c r="DX507" s="79"/>
      <c r="DY507" s="79"/>
      <c r="DZ507" s="79"/>
      <c r="EA507" s="79"/>
      <c r="EB507" s="79"/>
      <c r="EC507" s="79"/>
      <c r="ED507" s="79"/>
      <c r="EE507" s="79"/>
      <c r="EF507" s="79"/>
      <c r="EG507" s="79"/>
      <c r="EH507" s="79"/>
      <c r="EI507" s="79"/>
      <c r="EJ507" s="79"/>
      <c r="EK507" s="79"/>
      <c r="EL507" s="79"/>
      <c r="EM507" s="79"/>
      <c r="EN507" s="79"/>
      <c r="EO507" s="79"/>
      <c r="EP507" s="79"/>
      <c r="EQ507" s="79"/>
      <c r="ER507" s="79"/>
      <c r="ES507" s="79"/>
      <c r="ET507" s="79"/>
      <c r="EU507" s="79"/>
      <c r="EV507" s="79"/>
      <c r="EW507" s="79"/>
      <c r="EX507" s="79"/>
      <c r="EY507" s="79"/>
      <c r="EZ507" s="79"/>
      <c r="FA507" s="79"/>
      <c r="FB507" s="79"/>
      <c r="FC507" s="79"/>
      <c r="FD507" s="79"/>
      <c r="FE507" s="79"/>
      <c r="FF507" s="79"/>
      <c r="FG507" s="79"/>
      <c r="FH507" s="79"/>
      <c r="FI507" s="79"/>
      <c r="FJ507" s="79"/>
      <c r="FK507" s="79"/>
      <c r="FL507" s="79"/>
      <c r="FM507" s="79"/>
      <c r="FN507" s="79"/>
      <c r="FO507" s="79"/>
      <c r="FP507" s="79"/>
      <c r="FQ507" s="79"/>
      <c r="FR507" s="79"/>
      <c r="FS507" s="79"/>
      <c r="FT507" s="79"/>
      <c r="FU507" s="79"/>
      <c r="FV507" s="79"/>
      <c r="FW507" s="79"/>
      <c r="FX507" s="79">
        <v>1</v>
      </c>
      <c r="FY507" s="79">
        <v>0</v>
      </c>
      <c r="FZ507" s="52"/>
      <c r="GA507" s="34"/>
    </row>
    <row r="508" spans="1:183" x14ac:dyDescent="0.25">
      <c r="A508" t="s">
        <v>186</v>
      </c>
      <c r="B508" t="s">
        <v>236</v>
      </c>
      <c r="C508" t="s">
        <v>194</v>
      </c>
      <c r="D508" t="s">
        <v>203</v>
      </c>
      <c r="E508" t="s">
        <v>242</v>
      </c>
      <c r="F508" t="s">
        <v>1</v>
      </c>
      <c r="G508" t="s">
        <v>198</v>
      </c>
      <c r="H508" s="79">
        <v>20799</v>
      </c>
      <c r="I508" s="79">
        <v>0.40637260675430298</v>
      </c>
      <c r="J508" s="79">
        <v>0.36587041616439819</v>
      </c>
      <c r="K508" s="79">
        <v>0.34639766812324524</v>
      </c>
      <c r="L508" s="79">
        <v>0.34795981645584106</v>
      </c>
      <c r="M508" s="79">
        <v>0.37252765893936157</v>
      </c>
      <c r="N508" s="79">
        <v>0.42114350199699402</v>
      </c>
      <c r="O508" s="79">
        <v>0.47473147511482239</v>
      </c>
      <c r="P508" s="79">
        <v>0.58376330137252808</v>
      </c>
      <c r="Q508" s="79">
        <v>0.54006385803222656</v>
      </c>
      <c r="R508" s="79">
        <v>0.4627375602722168</v>
      </c>
      <c r="S508" s="79">
        <v>0.40600425004959106</v>
      </c>
      <c r="T508" s="79">
        <v>0.37590488791465759</v>
      </c>
      <c r="U508" s="79">
        <v>0.37401703000068665</v>
      </c>
      <c r="V508" s="79">
        <v>0.3575584888458252</v>
      </c>
      <c r="W508" s="79">
        <v>0.32705095410346985</v>
      </c>
      <c r="X508" s="79">
        <v>0.34168252348899841</v>
      </c>
      <c r="Y508" s="79">
        <v>0.45867657661437988</v>
      </c>
      <c r="Z508" s="79">
        <v>0.58823287487030029</v>
      </c>
      <c r="AA508" s="79">
        <v>0.67594856023788452</v>
      </c>
      <c r="AB508" s="79">
        <v>0.68131065368652344</v>
      </c>
      <c r="AC508" s="79">
        <v>0.73233884572982788</v>
      </c>
      <c r="AD508" s="79">
        <v>0.69297569990158081</v>
      </c>
      <c r="AE508" s="79">
        <v>0.59324562549591064</v>
      </c>
      <c r="AF508" s="79">
        <v>0.49831920862197876</v>
      </c>
      <c r="AG508" s="79">
        <v>-9.1431573033332825E-2</v>
      </c>
      <c r="AH508" s="79">
        <v>-9.4410277903079987E-2</v>
      </c>
      <c r="AI508" s="79">
        <v>-0.11103319376707077</v>
      </c>
      <c r="AJ508" s="79">
        <v>-0.11808627843856812</v>
      </c>
      <c r="AK508" s="79">
        <v>-0.10032607614994049</v>
      </c>
      <c r="AL508" s="79">
        <v>-6.8486310541629791E-2</v>
      </c>
      <c r="AM508" s="79">
        <v>-8.1636376678943634E-2</v>
      </c>
      <c r="AN508" s="79">
        <v>-0.13175754249095917</v>
      </c>
      <c r="AO508" s="79">
        <v>-3.0550548806786537E-2</v>
      </c>
      <c r="AP508" s="79">
        <v>-9.4243764877319336E-2</v>
      </c>
      <c r="AQ508" s="79">
        <v>-5.481194332242012E-2</v>
      </c>
      <c r="AR508" s="79">
        <v>-5.7153761386871338E-2</v>
      </c>
      <c r="AS508" s="79">
        <v>-4.88104447722435E-2</v>
      </c>
      <c r="AT508" s="79">
        <v>-5.1081117242574692E-2</v>
      </c>
      <c r="AU508" s="79">
        <v>-3.3045988529920578E-2</v>
      </c>
      <c r="AV508" s="79">
        <v>-1.3808574294671416E-4</v>
      </c>
      <c r="AW508" s="79">
        <v>1.4990245690569282E-3</v>
      </c>
      <c r="AX508" s="79">
        <v>-3.2143827527761459E-2</v>
      </c>
      <c r="AY508" s="79">
        <v>-0.11634279042482376</v>
      </c>
      <c r="AZ508" s="79">
        <v>-0.14561675488948822</v>
      </c>
      <c r="BA508" s="79">
        <v>-9.8309271037578583E-2</v>
      </c>
      <c r="BB508" s="79">
        <v>-0.13963122665882111</v>
      </c>
      <c r="BC508" s="79">
        <v>-0.10959536582231522</v>
      </c>
      <c r="BD508" s="79">
        <v>-7.4326425790786743E-2</v>
      </c>
      <c r="BE508" s="79">
        <v>-6.0568481683731079E-2</v>
      </c>
      <c r="BF508" s="79">
        <v>-6.3627414405345917E-2</v>
      </c>
      <c r="BG508" s="79">
        <v>-8.0812253057956696E-2</v>
      </c>
      <c r="BH508" s="79">
        <v>-8.4787920117378235E-2</v>
      </c>
      <c r="BI508" s="79">
        <v>-6.8336687982082367E-2</v>
      </c>
      <c r="BJ508" s="79">
        <v>-3.8676898926496506E-2</v>
      </c>
      <c r="BK508" s="79">
        <v>-5.0184417515993118E-2</v>
      </c>
      <c r="BL508" s="79">
        <v>-9.688761830329895E-2</v>
      </c>
      <c r="BM508" s="79">
        <v>1.0701792314648628E-2</v>
      </c>
      <c r="BN508" s="79">
        <v>-5.2889320999383926E-2</v>
      </c>
      <c r="BO508" s="79">
        <v>-2.1027138456702232E-2</v>
      </c>
      <c r="BP508" s="79">
        <v>-2.5644384324550629E-2</v>
      </c>
      <c r="BQ508" s="79">
        <v>-2.1288547664880753E-2</v>
      </c>
      <c r="BR508" s="79">
        <v>-2.121703140437603E-2</v>
      </c>
      <c r="BS508" s="79">
        <v>-1.1709216050803661E-2</v>
      </c>
      <c r="BT508" s="79">
        <v>1.9670832902193069E-2</v>
      </c>
      <c r="BU508" s="79">
        <v>3.7544917315244675E-2</v>
      </c>
      <c r="BV508" s="79">
        <v>7.4488217942416668E-3</v>
      </c>
      <c r="BW508" s="79">
        <v>-6.8131841719150543E-2</v>
      </c>
      <c r="BX508" s="79">
        <v>-9.7649969160556793E-2</v>
      </c>
      <c r="BY508" s="79">
        <v>-5.2508298307657242E-2</v>
      </c>
      <c r="BZ508" s="79">
        <v>-9.2579171061515808E-2</v>
      </c>
      <c r="CA508" s="79">
        <v>-7.1589842438697815E-2</v>
      </c>
      <c r="CB508" s="79">
        <v>-4.3077405542135239E-2</v>
      </c>
      <c r="CC508" s="79">
        <v>-3.9192792028188705E-2</v>
      </c>
      <c r="CD508" s="79">
        <v>-4.2307287454605103E-2</v>
      </c>
      <c r="CE508" s="79">
        <v>-5.9881310909986496E-2</v>
      </c>
      <c r="CF508" s="79">
        <v>-6.1725571751594543E-2</v>
      </c>
      <c r="CG508" s="79">
        <v>-4.6180941164493561E-2</v>
      </c>
      <c r="CH508" s="79">
        <v>-1.8030993640422821E-2</v>
      </c>
      <c r="CI508" s="79">
        <v>-2.8400879353284836E-2</v>
      </c>
      <c r="CJ508" s="79">
        <v>-7.2736822068691254E-2</v>
      </c>
      <c r="CK508" s="79">
        <v>3.9273038506507874E-2</v>
      </c>
      <c r="CL508" s="79">
        <v>-2.4247361347079277E-2</v>
      </c>
      <c r="CM508" s="79">
        <v>2.3721153847873211E-3</v>
      </c>
      <c r="CN508" s="79">
        <v>-3.8210824131965637E-3</v>
      </c>
      <c r="CO508" s="79">
        <v>-2.2269648034125566E-3</v>
      </c>
      <c r="CP508" s="79">
        <v>-5.3325446788221598E-4</v>
      </c>
      <c r="CQ508" s="79">
        <v>3.0685667879879475E-3</v>
      </c>
      <c r="CR508" s="79">
        <v>3.3390432596206665E-2</v>
      </c>
      <c r="CS508" s="79">
        <v>6.2510192394256592E-2</v>
      </c>
      <c r="CT508" s="79">
        <v>3.4870568662881851E-2</v>
      </c>
      <c r="CU508" s="79">
        <v>-3.4741081297397614E-2</v>
      </c>
      <c r="CV508" s="79">
        <v>-6.4428329467773438E-2</v>
      </c>
      <c r="CW508" s="79">
        <v>-2.0786687731742859E-2</v>
      </c>
      <c r="CX508" s="79">
        <v>-5.9991050511598587E-2</v>
      </c>
      <c r="CY508" s="79">
        <v>-4.526732861995697E-2</v>
      </c>
      <c r="CZ508" s="79">
        <v>-2.143443375825882E-2</v>
      </c>
      <c r="DA508" s="79">
        <v>-1.7817107960581779E-2</v>
      </c>
      <c r="DB508" s="79">
        <v>-2.0987169817090034E-2</v>
      </c>
      <c r="DC508" s="79">
        <v>-3.8950376212596893E-2</v>
      </c>
      <c r="DD508" s="79">
        <v>-3.8663223385810852E-2</v>
      </c>
      <c r="DE508" s="79">
        <v>-2.4025186896324158E-2</v>
      </c>
      <c r="DF508" s="79">
        <v>2.6149130426347256E-3</v>
      </c>
      <c r="DG508" s="79">
        <v>-6.617346778512001E-3</v>
      </c>
      <c r="DH508" s="79">
        <v>-4.8586029559373856E-2</v>
      </c>
      <c r="DI508" s="79">
        <v>6.7844279110431671E-2</v>
      </c>
      <c r="DJ508" s="79">
        <v>4.3945983052253723E-3</v>
      </c>
      <c r="DK508" s="79">
        <v>2.5771370157599449E-2</v>
      </c>
      <c r="DL508" s="79">
        <v>1.8002217635512352E-2</v>
      </c>
      <c r="DM508" s="79">
        <v>1.6834618523716927E-2</v>
      </c>
      <c r="DN508" s="79">
        <v>2.0150521770119667E-2</v>
      </c>
      <c r="DO508" s="79">
        <v>1.7846349626779556E-2</v>
      </c>
      <c r="DP508" s="79">
        <v>4.7110028564929962E-2</v>
      </c>
      <c r="DQ508" s="79">
        <v>8.7475471198558807E-2</v>
      </c>
      <c r="DR508" s="79">
        <v>6.229231134057045E-2</v>
      </c>
      <c r="DS508" s="79">
        <v>-1.350324833765626E-3</v>
      </c>
      <c r="DT508" s="79">
        <v>-3.1206680461764336E-2</v>
      </c>
      <c r="DU508" s="79">
        <v>1.0934923775494099E-2</v>
      </c>
      <c r="DV508" s="79">
        <v>-2.7402931824326515E-2</v>
      </c>
      <c r="DW508" s="79">
        <v>-1.8944816663861275E-2</v>
      </c>
      <c r="DX508" s="79">
        <v>2.0853588648606092E-4</v>
      </c>
      <c r="DY508" s="79">
        <v>1.3045985251665115E-2</v>
      </c>
      <c r="DZ508" s="79">
        <v>9.79569461196661E-3</v>
      </c>
      <c r="EA508" s="79">
        <v>-8.7294289842247963E-3</v>
      </c>
      <c r="EB508" s="79">
        <v>-5.3648632019758224E-3</v>
      </c>
      <c r="EC508" s="79">
        <v>7.9641994088888168E-3</v>
      </c>
      <c r="ED508" s="79">
        <v>3.2424326986074448E-2</v>
      </c>
      <c r="EE508" s="79">
        <v>2.4834617972373962E-2</v>
      </c>
      <c r="EF508" s="79">
        <v>-1.3716116547584534E-2</v>
      </c>
      <c r="EG508" s="79">
        <v>0.10909662395715714</v>
      </c>
      <c r="EH508" s="79">
        <v>4.5749038457870483E-2</v>
      </c>
      <c r="EI508" s="79">
        <v>5.9556178748607635E-2</v>
      </c>
      <c r="EJ508" s="79">
        <v>4.951159656047821E-2</v>
      </c>
      <c r="EK508" s="79">
        <v>4.4356517493724823E-2</v>
      </c>
      <c r="EL508" s="79">
        <v>5.0014607608318329E-2</v>
      </c>
      <c r="EM508" s="79">
        <v>3.9183124899864197E-2</v>
      </c>
      <c r="EN508" s="79">
        <v>6.6918946802616119E-2</v>
      </c>
      <c r="EO508" s="79">
        <v>0.1235213577747345</v>
      </c>
      <c r="EP508" s="79">
        <v>0.10188496857881546</v>
      </c>
      <c r="EQ508" s="79">
        <v>4.6860627830028534E-2</v>
      </c>
      <c r="ER508" s="79">
        <v>1.6760099679231644E-2</v>
      </c>
      <c r="ES508" s="79">
        <v>5.6735891848802567E-2</v>
      </c>
      <c r="ET508" s="79">
        <v>1.9649140536785126E-2</v>
      </c>
      <c r="EU508" s="79">
        <v>1.9060712307691574E-2</v>
      </c>
      <c r="EV508" s="79">
        <v>3.1457547098398209E-2</v>
      </c>
      <c r="EW508" s="79">
        <v>46.773281097412109</v>
      </c>
      <c r="EX508" s="79">
        <v>44.957633972167969</v>
      </c>
      <c r="EY508" s="79">
        <v>43.833091735839844</v>
      </c>
      <c r="EZ508" s="79">
        <v>42.788169860839844</v>
      </c>
      <c r="FA508" s="79">
        <v>41.970287322998047</v>
      </c>
      <c r="FB508" s="79">
        <v>42.196781158447266</v>
      </c>
      <c r="FC508" s="79">
        <v>41.836795806884766</v>
      </c>
      <c r="FD508" s="79">
        <v>44.188510894775391</v>
      </c>
      <c r="FE508" s="79">
        <v>51.266578674316406</v>
      </c>
      <c r="FF508" s="79">
        <v>55.280731201171875</v>
      </c>
      <c r="FG508" s="79">
        <v>58.745540618896484</v>
      </c>
      <c r="FH508" s="79">
        <v>62.83856201171875</v>
      </c>
      <c r="FI508" s="79">
        <v>65.089179992675781</v>
      </c>
      <c r="FJ508" s="79">
        <v>66.0977783203125</v>
      </c>
      <c r="FK508" s="79">
        <v>66.722389221191406</v>
      </c>
      <c r="FL508" s="79">
        <v>65.39691162109375</v>
      </c>
      <c r="FM508" s="79">
        <v>60.663280487060547</v>
      </c>
      <c r="FN508" s="79">
        <v>56.830482482910156</v>
      </c>
      <c r="FO508" s="79">
        <v>54.592266082763672</v>
      </c>
      <c r="FP508" s="79">
        <v>52.507411956787109</v>
      </c>
      <c r="FQ508" s="79">
        <v>50.851001739501953</v>
      </c>
      <c r="FR508" s="79">
        <v>49.351058959960938</v>
      </c>
      <c r="FS508" s="79">
        <v>47.991645812988281</v>
      </c>
      <c r="FT508" s="79">
        <v>46.744731903076172</v>
      </c>
      <c r="FU508" s="79">
        <v>1.4975110068917274E-2</v>
      </c>
      <c r="FV508" s="79">
        <v>2.5587379932403564E-2</v>
      </c>
      <c r="FW508" s="79">
        <v>1.6157643869519234E-2</v>
      </c>
      <c r="FX508" s="79">
        <v>401</v>
      </c>
      <c r="FY508" s="79">
        <v>1</v>
      </c>
      <c r="FZ508" s="52"/>
      <c r="GA508" s="34"/>
    </row>
    <row r="509" spans="1:183" x14ac:dyDescent="0.25">
      <c r="A509" t="s">
        <v>186</v>
      </c>
      <c r="B509" t="s">
        <v>236</v>
      </c>
      <c r="C509" t="s">
        <v>194</v>
      </c>
      <c r="D509" t="s">
        <v>203</v>
      </c>
      <c r="E509" t="s">
        <v>242</v>
      </c>
      <c r="F509" t="s">
        <v>1</v>
      </c>
      <c r="G509" t="s">
        <v>200</v>
      </c>
      <c r="H509" s="79">
        <v>3049</v>
      </c>
      <c r="I509" s="79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  <c r="AA509" s="79"/>
      <c r="AB509" s="79"/>
      <c r="AC509" s="79"/>
      <c r="AD509" s="79"/>
      <c r="AE509" s="79"/>
      <c r="AF509" s="79"/>
      <c r="AG509" s="79"/>
      <c r="AH509" s="79"/>
      <c r="AI509" s="79"/>
      <c r="AJ509" s="79"/>
      <c r="AK509" s="79"/>
      <c r="AL509" s="79"/>
      <c r="AM509" s="79"/>
      <c r="AN509" s="79"/>
      <c r="AO509" s="79"/>
      <c r="AP509" s="79"/>
      <c r="AQ509" s="79"/>
      <c r="AR509" s="79"/>
      <c r="AS509" s="79"/>
      <c r="AT509" s="79"/>
      <c r="AU509" s="79"/>
      <c r="AV509" s="79"/>
      <c r="AW509" s="79"/>
      <c r="AX509" s="79"/>
      <c r="AY509" s="79"/>
      <c r="AZ509" s="79"/>
      <c r="BA509" s="79"/>
      <c r="BB509" s="79"/>
      <c r="BC509" s="79"/>
      <c r="BD509" s="79"/>
      <c r="BE509" s="79"/>
      <c r="BF509" s="79"/>
      <c r="BG509" s="79"/>
      <c r="BH509" s="79"/>
      <c r="BI509" s="79"/>
      <c r="BJ509" s="79"/>
      <c r="BK509" s="79"/>
      <c r="BL509" s="79"/>
      <c r="BM509" s="79"/>
      <c r="BN509" s="79"/>
      <c r="BO509" s="79"/>
      <c r="BP509" s="79"/>
      <c r="BQ509" s="79"/>
      <c r="BR509" s="79"/>
      <c r="BS509" s="79"/>
      <c r="BT509" s="79"/>
      <c r="BU509" s="79"/>
      <c r="BV509" s="79"/>
      <c r="BW509" s="79"/>
      <c r="BX509" s="79"/>
      <c r="BY509" s="79"/>
      <c r="BZ509" s="79"/>
      <c r="CA509" s="79"/>
      <c r="CB509" s="79"/>
      <c r="CC509" s="79"/>
      <c r="CD509" s="79"/>
      <c r="CE509" s="79"/>
      <c r="CF509" s="79"/>
      <c r="CG509" s="79"/>
      <c r="CH509" s="79"/>
      <c r="CI509" s="79"/>
      <c r="CJ509" s="79"/>
      <c r="CK509" s="79"/>
      <c r="CL509" s="79"/>
      <c r="CM509" s="79"/>
      <c r="CN509" s="79"/>
      <c r="CO509" s="79"/>
      <c r="CP509" s="79"/>
      <c r="CQ509" s="79"/>
      <c r="CR509" s="79"/>
      <c r="CS509" s="79"/>
      <c r="CT509" s="79"/>
      <c r="CU509" s="79"/>
      <c r="CV509" s="79"/>
      <c r="CW509" s="79"/>
      <c r="CX509" s="79"/>
      <c r="CY509" s="79"/>
      <c r="CZ509" s="79"/>
      <c r="DA509" s="79"/>
      <c r="DB509" s="79"/>
      <c r="DC509" s="79"/>
      <c r="DD509" s="79"/>
      <c r="DE509" s="79"/>
      <c r="DF509" s="79"/>
      <c r="DG509" s="79"/>
      <c r="DH509" s="79"/>
      <c r="DI509" s="79"/>
      <c r="DJ509" s="79"/>
      <c r="DK509" s="79"/>
      <c r="DL509" s="79"/>
      <c r="DM509" s="79"/>
      <c r="DN509" s="79"/>
      <c r="DO509" s="79"/>
      <c r="DP509" s="79"/>
      <c r="DQ509" s="79"/>
      <c r="DR509" s="79"/>
      <c r="DS509" s="79"/>
      <c r="DT509" s="79"/>
      <c r="DU509" s="79"/>
      <c r="DV509" s="79"/>
      <c r="DW509" s="79"/>
      <c r="DX509" s="79"/>
      <c r="DY509" s="79"/>
      <c r="DZ509" s="79"/>
      <c r="EA509" s="79"/>
      <c r="EB509" s="79"/>
      <c r="EC509" s="79"/>
      <c r="ED509" s="79"/>
      <c r="EE509" s="79"/>
      <c r="EF509" s="79"/>
      <c r="EG509" s="79"/>
      <c r="EH509" s="79"/>
      <c r="EI509" s="79"/>
      <c r="EJ509" s="79"/>
      <c r="EK509" s="79"/>
      <c r="EL509" s="79"/>
      <c r="EM509" s="79"/>
      <c r="EN509" s="79"/>
      <c r="EO509" s="79"/>
      <c r="EP509" s="79"/>
      <c r="EQ509" s="79"/>
      <c r="ER509" s="79"/>
      <c r="ES509" s="79"/>
      <c r="ET509" s="79"/>
      <c r="EU509" s="79"/>
      <c r="EV509" s="79"/>
      <c r="EW509" s="79"/>
      <c r="EX509" s="79"/>
      <c r="EY509" s="79"/>
      <c r="EZ509" s="79"/>
      <c r="FA509" s="79"/>
      <c r="FB509" s="79"/>
      <c r="FC509" s="79"/>
      <c r="FD509" s="79"/>
      <c r="FE509" s="79"/>
      <c r="FF509" s="79"/>
      <c r="FG509" s="79"/>
      <c r="FH509" s="79"/>
      <c r="FI509" s="79"/>
      <c r="FJ509" s="79"/>
      <c r="FK509" s="79"/>
      <c r="FL509" s="79"/>
      <c r="FM509" s="79"/>
      <c r="FN509" s="79"/>
      <c r="FO509" s="79"/>
      <c r="FP509" s="79"/>
      <c r="FQ509" s="79"/>
      <c r="FR509" s="79"/>
      <c r="FS509" s="79"/>
      <c r="FT509" s="79"/>
      <c r="FU509" s="79"/>
      <c r="FV509" s="79"/>
      <c r="FW509" s="79"/>
      <c r="FX509" s="79">
        <v>89</v>
      </c>
      <c r="FY509" s="79">
        <v>0</v>
      </c>
      <c r="FZ509" s="52"/>
      <c r="GA509" s="34"/>
    </row>
    <row r="510" spans="1:183" x14ac:dyDescent="0.25">
      <c r="A510" t="s">
        <v>186</v>
      </c>
      <c r="B510" t="s">
        <v>236</v>
      </c>
      <c r="C510" t="s">
        <v>194</v>
      </c>
      <c r="D510" t="s">
        <v>203</v>
      </c>
      <c r="E510" t="s">
        <v>242</v>
      </c>
      <c r="F510" t="s">
        <v>1</v>
      </c>
      <c r="G510" t="s">
        <v>1</v>
      </c>
      <c r="H510" s="79">
        <v>23848</v>
      </c>
      <c r="I510" s="79">
        <v>0.44853749871253967</v>
      </c>
      <c r="J510" s="79">
        <v>0.39225044846534729</v>
      </c>
      <c r="K510" s="79">
        <v>0.37554988265037537</v>
      </c>
      <c r="L510" s="79">
        <v>0.37589564919471741</v>
      </c>
      <c r="M510" s="79">
        <v>0.39491510391235352</v>
      </c>
      <c r="N510" s="79">
        <v>0.44968551397323608</v>
      </c>
      <c r="O510" s="79">
        <v>0.51238995790481567</v>
      </c>
      <c r="P510" s="79">
        <v>0.62167459726333618</v>
      </c>
      <c r="Q510" s="79">
        <v>0.57589763402938843</v>
      </c>
      <c r="R510" s="79">
        <v>0.50478571653366089</v>
      </c>
      <c r="S510" s="79">
        <v>0.46160373091697693</v>
      </c>
      <c r="T510" s="79">
        <v>0.42300704121589661</v>
      </c>
      <c r="U510" s="79">
        <v>0.41400009393692017</v>
      </c>
      <c r="V510" s="79">
        <v>0.39475789666175842</v>
      </c>
      <c r="W510" s="79">
        <v>0.36991208791732788</v>
      </c>
      <c r="X510" s="79">
        <v>0.38308548927307129</v>
      </c>
      <c r="Y510" s="79">
        <v>0.51307463645935059</v>
      </c>
      <c r="Z510" s="79">
        <v>0.6530916690826416</v>
      </c>
      <c r="AA510" s="79">
        <v>0.72011983394622803</v>
      </c>
      <c r="AB510" s="79">
        <v>0.72611373662948608</v>
      </c>
      <c r="AC510" s="79">
        <v>0.76060128211975098</v>
      </c>
      <c r="AD510" s="79">
        <v>0.72180724143981934</v>
      </c>
      <c r="AE510" s="79">
        <v>0.64559924602508545</v>
      </c>
      <c r="AF510" s="79">
        <v>0.53675848245620728</v>
      </c>
      <c r="AG510" s="79">
        <v>-7.593044638633728E-2</v>
      </c>
      <c r="AH510" s="79">
        <v>-8.3496198058128357E-2</v>
      </c>
      <c r="AI510" s="79">
        <v>-9.085102379322052E-2</v>
      </c>
      <c r="AJ510" s="79">
        <v>-0.1004495769739151</v>
      </c>
      <c r="AK510" s="79">
        <v>-8.464205265045166E-2</v>
      </c>
      <c r="AL510" s="79">
        <v>-6.2411528080701828E-2</v>
      </c>
      <c r="AM510" s="79">
        <v>-6.2337968498468399E-2</v>
      </c>
      <c r="AN510" s="79">
        <v>-0.10287421941757202</v>
      </c>
      <c r="AO510" s="79">
        <v>-2.007642574608326E-2</v>
      </c>
      <c r="AP510" s="79">
        <v>-7.3252499103546143E-2</v>
      </c>
      <c r="AQ510" s="79">
        <v>-2.388797327876091E-2</v>
      </c>
      <c r="AR510" s="79">
        <v>-3.3917032182216644E-2</v>
      </c>
      <c r="AS510" s="79">
        <v>-2.9320200905203819E-2</v>
      </c>
      <c r="AT510" s="79">
        <v>-3.704480454325676E-2</v>
      </c>
      <c r="AU510" s="79">
        <v>-3.1282424926757813E-2</v>
      </c>
      <c r="AV510" s="79">
        <v>-2.2019988391548395E-3</v>
      </c>
      <c r="AW510" s="79">
        <v>1.3124520890414715E-2</v>
      </c>
      <c r="AX510" s="79">
        <v>-6.9205821491777897E-3</v>
      </c>
      <c r="AY510" s="79">
        <v>-9.5053523778915405E-2</v>
      </c>
      <c r="AZ510" s="79">
        <v>-0.137904092669487</v>
      </c>
      <c r="BA510" s="79">
        <v>-0.10289699584245682</v>
      </c>
      <c r="BB510" s="79">
        <v>-0.13894893229007721</v>
      </c>
      <c r="BC510" s="79">
        <v>-0.10261167585849762</v>
      </c>
      <c r="BD510" s="79">
        <v>-6.9815255701541901E-2</v>
      </c>
      <c r="BE510" s="79">
        <v>-4.4727768748998642E-2</v>
      </c>
      <c r="BF510" s="79">
        <v>-5.5021766573190689E-2</v>
      </c>
      <c r="BG510" s="79">
        <v>-6.3107945024967194E-2</v>
      </c>
      <c r="BH510" s="79">
        <v>-7.0242583751678467E-2</v>
      </c>
      <c r="BI510" s="79">
        <v>-5.5441636592149734E-2</v>
      </c>
      <c r="BJ510" s="79">
        <v>-3.4438338130712509E-2</v>
      </c>
      <c r="BK510" s="79">
        <v>-3.229275718331337E-2</v>
      </c>
      <c r="BL510" s="79">
        <v>-6.9636262953281403E-2</v>
      </c>
      <c r="BM510" s="79">
        <v>1.8847458064556122E-2</v>
      </c>
      <c r="BN510" s="79">
        <v>-3.4620285034179688E-2</v>
      </c>
      <c r="BO510" s="79">
        <v>8.9215245097875595E-3</v>
      </c>
      <c r="BP510" s="79">
        <v>-3.7542493082582951E-3</v>
      </c>
      <c r="BQ510" s="79">
        <v>-2.5435704737901688E-3</v>
      </c>
      <c r="BR510" s="79">
        <v>-9.1182421892881393E-3</v>
      </c>
      <c r="BS510" s="79">
        <v>-9.5455441623926163E-3</v>
      </c>
      <c r="BT510" s="79">
        <v>1.9282612949609756E-2</v>
      </c>
      <c r="BU510" s="79">
        <v>4.8606991767883301E-2</v>
      </c>
      <c r="BV510" s="79">
        <v>3.158143162727356E-2</v>
      </c>
      <c r="BW510" s="79">
        <v>-4.9716897308826447E-2</v>
      </c>
      <c r="BX510" s="79">
        <v>-9.1022416949272156E-2</v>
      </c>
      <c r="BY510" s="79">
        <v>-6.002194806933403E-2</v>
      </c>
      <c r="BZ510" s="79">
        <v>-9.541688859462738E-2</v>
      </c>
      <c r="CA510" s="79">
        <v>-6.4674645662307739E-2</v>
      </c>
      <c r="CB510" s="79">
        <v>-3.9214253425598145E-2</v>
      </c>
      <c r="CC510" s="79">
        <v>-2.3116892203688622E-2</v>
      </c>
      <c r="CD510" s="79">
        <v>-3.5300463438034058E-2</v>
      </c>
      <c r="CE510" s="79">
        <v>-4.389316588640213E-2</v>
      </c>
      <c r="CF510" s="79">
        <v>-4.9321308732032776E-2</v>
      </c>
      <c r="CG510" s="79">
        <v>-3.5217516124248505E-2</v>
      </c>
      <c r="CH510" s="79">
        <v>-1.5064188279211521E-2</v>
      </c>
      <c r="CI510" s="79">
        <v>-1.1483532376587391E-2</v>
      </c>
      <c r="CJ510" s="79">
        <v>-4.6615764498710632E-2</v>
      </c>
      <c r="CK510" s="79">
        <v>4.5806024223566055E-2</v>
      </c>
      <c r="CL510" s="79">
        <v>-7.8637255355715752E-3</v>
      </c>
      <c r="CM510" s="79">
        <v>3.1645283102989197E-2</v>
      </c>
      <c r="CN510" s="79">
        <v>1.7136400565505028E-2</v>
      </c>
      <c r="CO510" s="79">
        <v>1.600184291601181E-2</v>
      </c>
      <c r="CP510" s="79">
        <v>1.0223609395325184E-2</v>
      </c>
      <c r="CQ510" s="79">
        <v>5.509350448846817E-3</v>
      </c>
      <c r="CR510" s="79">
        <v>3.4162793308496475E-2</v>
      </c>
      <c r="CS510" s="79">
        <v>7.3182046413421631E-2</v>
      </c>
      <c r="CT510" s="79">
        <v>5.824781209230423E-2</v>
      </c>
      <c r="CU510" s="79">
        <v>-1.831689290702343E-2</v>
      </c>
      <c r="CV510" s="79">
        <v>-5.8552321046590805E-2</v>
      </c>
      <c r="CW510" s="79">
        <v>-3.032681904733181E-2</v>
      </c>
      <c r="CX510" s="79">
        <v>-6.5266728401184082E-2</v>
      </c>
      <c r="CY510" s="79">
        <v>-3.8399584591388702E-2</v>
      </c>
      <c r="CZ510" s="79">
        <v>-1.8020089715719223E-2</v>
      </c>
      <c r="DA510" s="79">
        <v>-1.5060155419632792E-3</v>
      </c>
      <c r="DB510" s="79">
        <v>-1.5579160302877426E-2</v>
      </c>
      <c r="DC510" s="79">
        <v>-2.4678392335772514E-2</v>
      </c>
      <c r="DD510" s="79">
        <v>-2.8400033712387085E-2</v>
      </c>
      <c r="DE510" s="79">
        <v>-1.4993393793702126E-2</v>
      </c>
      <c r="DF510" s="79">
        <v>4.3099597096443176E-3</v>
      </c>
      <c r="DG510" s="79">
        <v>9.325692430138588E-3</v>
      </c>
      <c r="DH510" s="79">
        <v>-2.3595264181494713E-2</v>
      </c>
      <c r="DI510" s="79">
        <v>7.2764590382575989E-2</v>
      </c>
      <c r="DJ510" s="79">
        <v>1.8892833963036537E-2</v>
      </c>
      <c r="DK510" s="79">
        <v>5.4369039833545685E-2</v>
      </c>
      <c r="DL510" s="79">
        <v>3.8027055561542511E-2</v>
      </c>
      <c r="DM510" s="79">
        <v>3.454725444316864E-2</v>
      </c>
      <c r="DN510" s="79">
        <v>2.9565460979938507E-2</v>
      </c>
      <c r="DO510" s="79">
        <v>2.05642469227314E-2</v>
      </c>
      <c r="DP510" s="79">
        <v>4.9042969942092896E-2</v>
      </c>
      <c r="DQ510" s="79">
        <v>9.7757093608379364E-2</v>
      </c>
      <c r="DR510" s="79">
        <v>8.49141925573349E-2</v>
      </c>
      <c r="DS510" s="79">
        <v>1.3083113357424736E-2</v>
      </c>
      <c r="DT510" s="79">
        <v>-2.6082217693328857E-2</v>
      </c>
      <c r="DU510" s="79">
        <v>-6.3169340137392282E-4</v>
      </c>
      <c r="DV510" s="79">
        <v>-3.5116564482450485E-2</v>
      </c>
      <c r="DW510" s="79">
        <v>-1.2124516069889069E-2</v>
      </c>
      <c r="DX510" s="79">
        <v>3.1740753911435604E-3</v>
      </c>
      <c r="DY510" s="79">
        <v>2.969665639102459E-2</v>
      </c>
      <c r="DZ510" s="79">
        <v>1.2895268388092518E-2</v>
      </c>
      <c r="EA510" s="79">
        <v>3.0646920204162598E-3</v>
      </c>
      <c r="EB510" s="79">
        <v>1.8069670768454671E-3</v>
      </c>
      <c r="EC510" s="79">
        <v>1.4207026921212673E-2</v>
      </c>
      <c r="ED510" s="79">
        <v>3.2283149659633636E-2</v>
      </c>
      <c r="EE510" s="79">
        <v>3.9370905607938766E-2</v>
      </c>
      <c r="EF510" s="79">
        <v>9.6426829695701599E-3</v>
      </c>
      <c r="EG510" s="79">
        <v>0.11168847233057022</v>
      </c>
      <c r="EH510" s="79">
        <v>5.7525057345628738E-2</v>
      </c>
      <c r="EI510" s="79">
        <v>8.7178535759449005E-2</v>
      </c>
      <c r="EJ510" s="79">
        <v>6.8189829587936401E-2</v>
      </c>
      <c r="EK510" s="79">
        <v>6.1323888599872589E-2</v>
      </c>
      <c r="EL510" s="79">
        <v>5.7492021471261978E-2</v>
      </c>
      <c r="EM510" s="79">
        <v>4.2301122099161148E-2</v>
      </c>
      <c r="EN510" s="79">
        <v>7.0527583360671997E-2</v>
      </c>
      <c r="EO510" s="79">
        <v>0.13323958218097687</v>
      </c>
      <c r="EP510" s="79">
        <v>0.1234162226319313</v>
      </c>
      <c r="EQ510" s="79">
        <v>5.8419734239578247E-2</v>
      </c>
      <c r="ER510" s="79">
        <v>2.0799450576305389E-2</v>
      </c>
      <c r="ES510" s="79">
        <v>4.2243350297212601E-2</v>
      </c>
      <c r="ET510" s="79">
        <v>8.4154782816767693E-3</v>
      </c>
      <c r="EU510" s="79">
        <v>2.5812506675720215E-2</v>
      </c>
      <c r="EV510" s="79">
        <v>3.3775083720684052E-2</v>
      </c>
      <c r="EW510" s="79">
        <v>46.381027221679688</v>
      </c>
      <c r="EX510" s="79">
        <v>44.591293334960938</v>
      </c>
      <c r="EY510" s="79">
        <v>43.571792602539063</v>
      </c>
      <c r="EZ510" s="79">
        <v>42.559032440185547</v>
      </c>
      <c r="FA510" s="79">
        <v>41.837657928466797</v>
      </c>
      <c r="FB510" s="79">
        <v>42.007694244384766</v>
      </c>
      <c r="FC510" s="79">
        <v>41.515525817871094</v>
      </c>
      <c r="FD510" s="79">
        <v>43.974899291992188</v>
      </c>
      <c r="FE510" s="79">
        <v>50.841609954833984</v>
      </c>
      <c r="FF510" s="79">
        <v>55.169765472412109</v>
      </c>
      <c r="FG510" s="79">
        <v>58.688529968261719</v>
      </c>
      <c r="FH510" s="79">
        <v>62.85699462890625</v>
      </c>
      <c r="FI510" s="79">
        <v>65.058616638183594</v>
      </c>
      <c r="FJ510" s="79">
        <v>66.254035949707031</v>
      </c>
      <c r="FK510" s="79">
        <v>66.777610778808594</v>
      </c>
      <c r="FL510" s="79">
        <v>65.3896484375</v>
      </c>
      <c r="FM510" s="79">
        <v>60.644432067871094</v>
      </c>
      <c r="FN510" s="79">
        <v>56.585178375244141</v>
      </c>
      <c r="FO510" s="79">
        <v>54.274818420410156</v>
      </c>
      <c r="FP510" s="79">
        <v>52.088493347167969</v>
      </c>
      <c r="FQ510" s="79">
        <v>50.486728668212891</v>
      </c>
      <c r="FR510" s="79">
        <v>48.987766265869141</v>
      </c>
      <c r="FS510" s="79">
        <v>47.562725067138672</v>
      </c>
      <c r="FT510" s="79">
        <v>46.441230773925781</v>
      </c>
      <c r="FU510" s="79">
        <v>1.5119872987270355E-2</v>
      </c>
      <c r="FV510" s="79">
        <v>2.603774331510067E-2</v>
      </c>
      <c r="FW510" s="79">
        <v>1.5765732154250145E-2</v>
      </c>
      <c r="FX510" s="79">
        <v>490</v>
      </c>
      <c r="FY510" s="79">
        <v>1</v>
      </c>
      <c r="FZ510" s="52"/>
      <c r="GA510" s="34"/>
    </row>
    <row r="511" spans="1:183" x14ac:dyDescent="0.25">
      <c r="A511" t="s">
        <v>186</v>
      </c>
      <c r="B511" t="s">
        <v>236</v>
      </c>
      <c r="C511" t="s">
        <v>194</v>
      </c>
      <c r="D511" t="s">
        <v>203</v>
      </c>
      <c r="E511" t="s">
        <v>242</v>
      </c>
      <c r="F511" t="s">
        <v>178</v>
      </c>
      <c r="G511" t="s">
        <v>1</v>
      </c>
      <c r="H511" s="79">
        <v>17009</v>
      </c>
      <c r="I511" s="79">
        <v>0.41614419221878052</v>
      </c>
      <c r="J511" s="79">
        <v>0.35588845610618591</v>
      </c>
      <c r="K511" s="79">
        <v>0.33529436588287354</v>
      </c>
      <c r="L511" s="79">
        <v>0.33968499302864075</v>
      </c>
      <c r="M511" s="79">
        <v>0.35434791445732117</v>
      </c>
      <c r="N511" s="79">
        <v>0.38644790649414063</v>
      </c>
      <c r="O511" s="79">
        <v>0.46553510427474976</v>
      </c>
      <c r="P511" s="79">
        <v>0.58736962080001831</v>
      </c>
      <c r="Q511" s="79">
        <v>0.50613617897033691</v>
      </c>
      <c r="R511" s="79">
        <v>0.42260634899139404</v>
      </c>
      <c r="S511" s="79">
        <v>0.37340614199638367</v>
      </c>
      <c r="T511" s="79">
        <v>0.35061359405517578</v>
      </c>
      <c r="U511" s="79">
        <v>0.35214897990226746</v>
      </c>
      <c r="V511" s="79">
        <v>0.3570023775100708</v>
      </c>
      <c r="W511" s="79">
        <v>0.33069369196891785</v>
      </c>
      <c r="X511" s="79">
        <v>0.34806522727012634</v>
      </c>
      <c r="Y511" s="79">
        <v>0.45092916488647461</v>
      </c>
      <c r="Z511" s="79">
        <v>0.55466735363006592</v>
      </c>
      <c r="AA511" s="79">
        <v>0.65471947193145752</v>
      </c>
      <c r="AB511" s="79">
        <v>0.68141371011734009</v>
      </c>
      <c r="AC511" s="79">
        <v>0.75936359167098999</v>
      </c>
      <c r="AD511" s="79">
        <v>0.6862410306930542</v>
      </c>
      <c r="AE511" s="79">
        <v>0.58492469787597656</v>
      </c>
      <c r="AF511" s="79">
        <v>0.50568979978561401</v>
      </c>
      <c r="AG511" s="79">
        <v>-0.10234002023935318</v>
      </c>
      <c r="AH511" s="79">
        <v>-0.11455407738685608</v>
      </c>
      <c r="AI511" s="79">
        <v>-0.12088873237371445</v>
      </c>
      <c r="AJ511" s="79">
        <v>-0.12612544000148773</v>
      </c>
      <c r="AK511" s="79">
        <v>-0.10424793511629105</v>
      </c>
      <c r="AL511" s="79">
        <v>-8.8401541113853455E-2</v>
      </c>
      <c r="AM511" s="79">
        <v>-5.9287931770086288E-2</v>
      </c>
      <c r="AN511" s="79">
        <v>-4.2184226214885712E-2</v>
      </c>
      <c r="AO511" s="79">
        <v>-3.6186449229717255E-2</v>
      </c>
      <c r="AP511" s="79">
        <v>-8.2282856106758118E-2</v>
      </c>
      <c r="AQ511" s="79">
        <v>-4.2547725141048431E-2</v>
      </c>
      <c r="AR511" s="79">
        <v>-4.1346464306116104E-2</v>
      </c>
      <c r="AS511" s="79">
        <v>-5.0536230206489563E-2</v>
      </c>
      <c r="AT511" s="79">
        <v>-1.0018629021942616E-2</v>
      </c>
      <c r="AU511" s="79">
        <v>-1.2329490855336189E-2</v>
      </c>
      <c r="AV511" s="79">
        <v>9.0933609753847122E-3</v>
      </c>
      <c r="AW511" s="79">
        <v>1.4100112952291965E-2</v>
      </c>
      <c r="AX511" s="79">
        <v>-2.3132570087909698E-2</v>
      </c>
      <c r="AY511" s="79">
        <v>-0.10789566487073898</v>
      </c>
      <c r="AZ511" s="79">
        <v>-0.12856185436248779</v>
      </c>
      <c r="BA511" s="79">
        <v>-7.5768299400806427E-2</v>
      </c>
      <c r="BB511" s="79">
        <v>-0.15262752771377563</v>
      </c>
      <c r="BC511" s="79">
        <v>-0.11891625821590424</v>
      </c>
      <c r="BD511" s="79">
        <v>-0.10210588574409485</v>
      </c>
      <c r="BE511" s="79">
        <v>-6.8173050880432129E-2</v>
      </c>
      <c r="BF511" s="79">
        <v>-8.2883723080158234E-2</v>
      </c>
      <c r="BG511" s="79">
        <v>-8.8462822139263153E-2</v>
      </c>
      <c r="BH511" s="79">
        <v>-8.8912732899188995E-2</v>
      </c>
      <c r="BI511" s="79">
        <v>-6.8375803530216217E-2</v>
      </c>
      <c r="BJ511" s="79">
        <v>-5.7764794677495956E-2</v>
      </c>
      <c r="BK511" s="79">
        <v>-2.6836121454834938E-2</v>
      </c>
      <c r="BL511" s="79">
        <v>-1.2112166732549667E-2</v>
      </c>
      <c r="BM511" s="79">
        <v>-2.8872569091618061E-3</v>
      </c>
      <c r="BN511" s="79">
        <v>-4.4106896966695786E-2</v>
      </c>
      <c r="BO511" s="79">
        <v>-1.6211381182074547E-2</v>
      </c>
      <c r="BP511" s="79">
        <v>-1.7903434112668037E-2</v>
      </c>
      <c r="BQ511" s="79">
        <v>-2.534087561070919E-2</v>
      </c>
      <c r="BR511" s="79">
        <v>1.424096804112196E-2</v>
      </c>
      <c r="BS511" s="79">
        <v>9.8393941298127174E-3</v>
      </c>
      <c r="BT511" s="79">
        <v>2.9134603217244148E-2</v>
      </c>
      <c r="BU511" s="79">
        <v>4.8659920692443848E-2</v>
      </c>
      <c r="BV511" s="79">
        <v>1.2527946382761002E-2</v>
      </c>
      <c r="BW511" s="79">
        <v>-6.51349276304245E-2</v>
      </c>
      <c r="BX511" s="79">
        <v>-8.710961788892746E-2</v>
      </c>
      <c r="BY511" s="79">
        <v>-2.8915585950016975E-2</v>
      </c>
      <c r="BZ511" s="79">
        <v>-0.10619207471609116</v>
      </c>
      <c r="CA511" s="79">
        <v>-8.4526747465133667E-2</v>
      </c>
      <c r="CB511" s="79">
        <v>-6.7614778876304626E-2</v>
      </c>
      <c r="CC511" s="79">
        <v>-4.450911283493042E-2</v>
      </c>
      <c r="CD511" s="79">
        <v>-6.0948934406042099E-2</v>
      </c>
      <c r="CE511" s="79">
        <v>-6.6004738211631775E-2</v>
      </c>
      <c r="CF511" s="79">
        <v>-6.3139326870441437E-2</v>
      </c>
      <c r="CG511" s="79">
        <v>-4.3530870229005814E-2</v>
      </c>
      <c r="CH511" s="79">
        <v>-3.6545876413583755E-2</v>
      </c>
      <c r="CI511" s="79">
        <v>-4.3600979261100292E-3</v>
      </c>
      <c r="CJ511" s="79">
        <v>8.7156509980559349E-3</v>
      </c>
      <c r="CK511" s="79">
        <v>2.0175661891698837E-2</v>
      </c>
      <c r="CL511" s="79">
        <v>-1.7666343599557877E-2</v>
      </c>
      <c r="CM511" s="79">
        <v>2.02909205108881E-3</v>
      </c>
      <c r="CN511" s="79">
        <v>-1.6668610041961074E-3</v>
      </c>
      <c r="CO511" s="79">
        <v>-7.8906500712037086E-3</v>
      </c>
      <c r="CP511" s="79">
        <v>3.1043091788887978E-2</v>
      </c>
      <c r="CQ511" s="79">
        <v>2.519349567592144E-2</v>
      </c>
      <c r="CR511" s="79">
        <v>4.3015103787183762E-2</v>
      </c>
      <c r="CS511" s="79">
        <v>7.2595931589603424E-2</v>
      </c>
      <c r="CT511" s="79">
        <v>3.7226311862468719E-2</v>
      </c>
      <c r="CU511" s="79">
        <v>-3.551897406578064E-2</v>
      </c>
      <c r="CV511" s="79">
        <v>-5.8399930596351624E-2</v>
      </c>
      <c r="CW511" s="79">
        <v>3.5344630014151335E-3</v>
      </c>
      <c r="CX511" s="79">
        <v>-7.403101772069931E-2</v>
      </c>
      <c r="CY511" s="79">
        <v>-6.0708679258823395E-2</v>
      </c>
      <c r="CZ511" s="79">
        <v>-4.3726332485675812E-2</v>
      </c>
      <c r="DA511" s="79">
        <v>-2.0845178514719009E-2</v>
      </c>
      <c r="DB511" s="79">
        <v>-3.9014149457216263E-2</v>
      </c>
      <c r="DC511" s="79">
        <v>-4.3546650558710098E-2</v>
      </c>
      <c r="DD511" s="79">
        <v>-3.7365924566984177E-2</v>
      </c>
      <c r="DE511" s="79">
        <v>-1.8685940653085709E-2</v>
      </c>
      <c r="DF511" s="79">
        <v>-1.5326955355703831E-2</v>
      </c>
      <c r="DG511" s="79">
        <v>1.8115926533937454E-2</v>
      </c>
      <c r="DH511" s="79">
        <v>2.9543470591306686E-2</v>
      </c>
      <c r="DI511" s="79">
        <v>4.3238580226898193E-2</v>
      </c>
      <c r="DJ511" s="79">
        <v>8.7742097675800323E-3</v>
      </c>
      <c r="DK511" s="79">
        <v>2.0269565284252167E-2</v>
      </c>
      <c r="DL511" s="79">
        <v>1.4569711871445179E-2</v>
      </c>
      <c r="DM511" s="79">
        <v>9.5595763996243477E-3</v>
      </c>
      <c r="DN511" s="79">
        <v>4.7845214605331421E-2</v>
      </c>
      <c r="DO511" s="79">
        <v>4.0547598153352737E-2</v>
      </c>
      <c r="DP511" s="79">
        <v>5.6895606219768524E-2</v>
      </c>
      <c r="DQ511" s="79">
        <v>9.6531957387924194E-2</v>
      </c>
      <c r="DR511" s="79">
        <v>6.1924677342176437E-2</v>
      </c>
      <c r="DS511" s="79">
        <v>-5.9030172415077686E-3</v>
      </c>
      <c r="DT511" s="79">
        <v>-2.9690243303775787E-2</v>
      </c>
      <c r="DU511" s="79">
        <v>3.598451241850853E-2</v>
      </c>
      <c r="DV511" s="79">
        <v>-4.186997190117836E-2</v>
      </c>
      <c r="DW511" s="79">
        <v>-3.6890611052513123E-2</v>
      </c>
      <c r="DX511" s="79">
        <v>-1.9837895408272743E-2</v>
      </c>
      <c r="DY511" s="79">
        <v>1.3321785256266594E-2</v>
      </c>
      <c r="DZ511" s="79">
        <v>-7.3438039980828762E-3</v>
      </c>
      <c r="EA511" s="79">
        <v>-1.1120743118226528E-2</v>
      </c>
      <c r="EB511" s="79">
        <v>-1.5321803221013397E-4</v>
      </c>
      <c r="EC511" s="79">
        <v>1.718619093298912E-2</v>
      </c>
      <c r="ED511" s="79">
        <v>1.5309792011976242E-2</v>
      </c>
      <c r="EE511" s="79">
        <v>5.0567734986543655E-2</v>
      </c>
      <c r="EF511" s="79">
        <v>5.9615530073642731E-2</v>
      </c>
      <c r="EG511" s="79">
        <v>7.6537773013114929E-2</v>
      </c>
      <c r="EH511" s="79">
        <v>4.6950172632932663E-2</v>
      </c>
      <c r="EI511" s="79">
        <v>4.6605914831161499E-2</v>
      </c>
      <c r="EJ511" s="79">
        <v>3.801274299621582E-2</v>
      </c>
      <c r="EK511" s="79">
        <v>3.4754931926727295E-2</v>
      </c>
      <c r="EL511" s="79">
        <v>7.2104804217815399E-2</v>
      </c>
      <c r="EM511" s="79">
        <v>6.2716484069824219E-2</v>
      </c>
      <c r="EN511" s="79">
        <v>7.693684846162796E-2</v>
      </c>
      <c r="EO511" s="79">
        <v>0.13109175860881805</v>
      </c>
      <c r="EP511" s="79">
        <v>9.7585201263427734E-2</v>
      </c>
      <c r="EQ511" s="79">
        <v>3.6857716739177704E-2</v>
      </c>
      <c r="ER511" s="79">
        <v>1.1761982925236225E-2</v>
      </c>
      <c r="ES511" s="79">
        <v>8.2837231457233429E-2</v>
      </c>
      <c r="ET511" s="79">
        <v>4.5654834248125553E-3</v>
      </c>
      <c r="EU511" s="79">
        <v>-2.5010968092828989E-3</v>
      </c>
      <c r="EV511" s="79">
        <v>1.4653216116130352E-2</v>
      </c>
      <c r="EW511" s="79">
        <v>48.171268463134766</v>
      </c>
      <c r="EX511" s="79">
        <v>46.124958038330078</v>
      </c>
      <c r="EY511" s="79">
        <v>45.2633056640625</v>
      </c>
      <c r="EZ511" s="79">
        <v>44.26385498046875</v>
      </c>
      <c r="FA511" s="79">
        <v>43.525150299072266</v>
      </c>
      <c r="FB511" s="79">
        <v>43.723560333251953</v>
      </c>
      <c r="FC511" s="79">
        <v>43.840679168701172</v>
      </c>
      <c r="FD511" s="79">
        <v>46.8876953125</v>
      </c>
      <c r="FE511" s="79">
        <v>53.790699005126953</v>
      </c>
      <c r="FF511" s="79">
        <v>57.255771636962891</v>
      </c>
      <c r="FG511" s="79">
        <v>59.714508056640625</v>
      </c>
      <c r="FH511" s="79">
        <v>62.769309997558594</v>
      </c>
      <c r="FI511" s="79">
        <v>65.162925720214844</v>
      </c>
      <c r="FJ511" s="79">
        <v>66.77001953125</v>
      </c>
      <c r="FK511" s="79">
        <v>66.943084716796875</v>
      </c>
      <c r="FL511" s="79">
        <v>66.157272338867188</v>
      </c>
      <c r="FM511" s="79">
        <v>61.875576019287109</v>
      </c>
      <c r="FN511" s="79">
        <v>57.859153747558594</v>
      </c>
      <c r="FO511" s="79">
        <v>55.955295562744141</v>
      </c>
      <c r="FP511" s="79">
        <v>54.142818450927734</v>
      </c>
      <c r="FQ511" s="79">
        <v>52.363574981689453</v>
      </c>
      <c r="FR511" s="79">
        <v>50.953227996826172</v>
      </c>
      <c r="FS511" s="79">
        <v>49.326789855957031</v>
      </c>
      <c r="FT511" s="79">
        <v>48.13067626953125</v>
      </c>
      <c r="FU511" s="79">
        <v>1.5436484478414059E-2</v>
      </c>
      <c r="FV511" s="79">
        <v>2.2995768114924431E-2</v>
      </c>
      <c r="FW511" s="79">
        <v>1.6687013208866119E-2</v>
      </c>
      <c r="FX511" s="79">
        <v>401</v>
      </c>
      <c r="FY511" s="79">
        <v>1</v>
      </c>
      <c r="FZ511" s="52"/>
      <c r="GA511" s="34"/>
    </row>
    <row r="512" spans="1:183" x14ac:dyDescent="0.25">
      <c r="A512" t="s">
        <v>186</v>
      </c>
      <c r="B512" t="s">
        <v>236</v>
      </c>
      <c r="C512" t="s">
        <v>194</v>
      </c>
      <c r="D512" t="s">
        <v>203</v>
      </c>
      <c r="E512" t="s">
        <v>242</v>
      </c>
      <c r="F512" t="s">
        <v>179</v>
      </c>
      <c r="G512" t="s">
        <v>1</v>
      </c>
      <c r="H512" s="79">
        <v>820</v>
      </c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  <c r="AH512" s="79"/>
      <c r="AI512" s="79"/>
      <c r="AJ512" s="79"/>
      <c r="AK512" s="79"/>
      <c r="AL512" s="79"/>
      <c r="AM512" s="79"/>
      <c r="AN512" s="79"/>
      <c r="AO512" s="79"/>
      <c r="AP512" s="79"/>
      <c r="AQ512" s="79"/>
      <c r="AR512" s="79"/>
      <c r="AS512" s="79"/>
      <c r="AT512" s="79"/>
      <c r="AU512" s="79"/>
      <c r="AV512" s="79"/>
      <c r="AW512" s="79"/>
      <c r="AX512" s="79"/>
      <c r="AY512" s="79"/>
      <c r="AZ512" s="79"/>
      <c r="BA512" s="79"/>
      <c r="BB512" s="79"/>
      <c r="BC512" s="79"/>
      <c r="BD512" s="79"/>
      <c r="BE512" s="79"/>
      <c r="BF512" s="79"/>
      <c r="BG512" s="79"/>
      <c r="BH512" s="79"/>
      <c r="BI512" s="79"/>
      <c r="BJ512" s="79"/>
      <c r="BK512" s="79"/>
      <c r="BL512" s="79"/>
      <c r="BM512" s="79"/>
      <c r="BN512" s="79"/>
      <c r="BO512" s="79"/>
      <c r="BP512" s="79"/>
      <c r="BQ512" s="79"/>
      <c r="BR512" s="79"/>
      <c r="BS512" s="79"/>
      <c r="BT512" s="79"/>
      <c r="BU512" s="79"/>
      <c r="BV512" s="79"/>
      <c r="BW512" s="79"/>
      <c r="BX512" s="79"/>
      <c r="BY512" s="79"/>
      <c r="BZ512" s="79"/>
      <c r="CA512" s="79"/>
      <c r="CB512" s="79"/>
      <c r="CC512" s="79"/>
      <c r="CD512" s="79"/>
      <c r="CE512" s="79"/>
      <c r="CF512" s="79"/>
      <c r="CG512" s="79"/>
      <c r="CH512" s="79"/>
      <c r="CI512" s="79"/>
      <c r="CJ512" s="79"/>
      <c r="CK512" s="79"/>
      <c r="CL512" s="79"/>
      <c r="CM512" s="79"/>
      <c r="CN512" s="79"/>
      <c r="CO512" s="79"/>
      <c r="CP512" s="79"/>
      <c r="CQ512" s="79"/>
      <c r="CR512" s="79"/>
      <c r="CS512" s="79"/>
      <c r="CT512" s="79"/>
      <c r="CU512" s="79"/>
      <c r="CV512" s="79"/>
      <c r="CW512" s="79"/>
      <c r="CX512" s="79"/>
      <c r="CY512" s="79"/>
      <c r="CZ512" s="79"/>
      <c r="DA512" s="79"/>
      <c r="DB512" s="79"/>
      <c r="DC512" s="79"/>
      <c r="DD512" s="79"/>
      <c r="DE512" s="79"/>
      <c r="DF512" s="79"/>
      <c r="DG512" s="79"/>
      <c r="DH512" s="79"/>
      <c r="DI512" s="79"/>
      <c r="DJ512" s="79"/>
      <c r="DK512" s="79"/>
      <c r="DL512" s="79"/>
      <c r="DM512" s="79"/>
      <c r="DN512" s="79"/>
      <c r="DO512" s="79"/>
      <c r="DP512" s="79"/>
      <c r="DQ512" s="79"/>
      <c r="DR512" s="79"/>
      <c r="DS512" s="79"/>
      <c r="DT512" s="79"/>
      <c r="DU512" s="79"/>
      <c r="DV512" s="79"/>
      <c r="DW512" s="79"/>
      <c r="DX512" s="79"/>
      <c r="DY512" s="79"/>
      <c r="DZ512" s="79"/>
      <c r="EA512" s="79"/>
      <c r="EB512" s="79"/>
      <c r="EC512" s="79"/>
      <c r="ED512" s="79"/>
      <c r="EE512" s="79"/>
      <c r="EF512" s="79"/>
      <c r="EG512" s="79"/>
      <c r="EH512" s="79"/>
      <c r="EI512" s="79"/>
      <c r="EJ512" s="79"/>
      <c r="EK512" s="79"/>
      <c r="EL512" s="79"/>
      <c r="EM512" s="79"/>
      <c r="EN512" s="79"/>
      <c r="EO512" s="79"/>
      <c r="EP512" s="79"/>
      <c r="EQ512" s="79"/>
      <c r="ER512" s="79"/>
      <c r="ES512" s="79"/>
      <c r="ET512" s="79"/>
      <c r="EU512" s="79"/>
      <c r="EV512" s="79"/>
      <c r="EW512" s="79"/>
      <c r="EX512" s="79"/>
      <c r="EY512" s="79"/>
      <c r="EZ512" s="79"/>
      <c r="FA512" s="79"/>
      <c r="FB512" s="79"/>
      <c r="FC512" s="79"/>
      <c r="FD512" s="79"/>
      <c r="FE512" s="79"/>
      <c r="FF512" s="79"/>
      <c r="FG512" s="79"/>
      <c r="FH512" s="79"/>
      <c r="FI512" s="79"/>
      <c r="FJ512" s="79"/>
      <c r="FK512" s="79"/>
      <c r="FL512" s="79"/>
      <c r="FM512" s="79"/>
      <c r="FN512" s="79"/>
      <c r="FO512" s="79"/>
      <c r="FP512" s="79"/>
      <c r="FQ512" s="79"/>
      <c r="FR512" s="79"/>
      <c r="FS512" s="79"/>
      <c r="FT512" s="79"/>
      <c r="FU512" s="79"/>
      <c r="FV512" s="79"/>
      <c r="FW512" s="79"/>
      <c r="FX512" s="79">
        <v>4</v>
      </c>
      <c r="FY512" s="79">
        <v>0</v>
      </c>
      <c r="FZ512" s="52"/>
      <c r="GA512" s="34"/>
    </row>
    <row r="513" spans="1:183" x14ac:dyDescent="0.25">
      <c r="A513" t="s">
        <v>186</v>
      </c>
      <c r="B513" t="s">
        <v>236</v>
      </c>
      <c r="C513" t="s">
        <v>194</v>
      </c>
      <c r="D513" t="s">
        <v>203</v>
      </c>
      <c r="E513" t="s">
        <v>242</v>
      </c>
      <c r="F513" t="s">
        <v>180</v>
      </c>
      <c r="G513" t="s">
        <v>1</v>
      </c>
      <c r="H513" s="79">
        <v>429</v>
      </c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  <c r="AH513" s="79"/>
      <c r="AI513" s="79"/>
      <c r="AJ513" s="79"/>
      <c r="AK513" s="79"/>
      <c r="AL513" s="79"/>
      <c r="AM513" s="79"/>
      <c r="AN513" s="79"/>
      <c r="AO513" s="79"/>
      <c r="AP513" s="79"/>
      <c r="AQ513" s="79"/>
      <c r="AR513" s="79"/>
      <c r="AS513" s="79"/>
      <c r="AT513" s="79"/>
      <c r="AU513" s="79"/>
      <c r="AV513" s="79"/>
      <c r="AW513" s="79"/>
      <c r="AX513" s="79"/>
      <c r="AY513" s="79"/>
      <c r="AZ513" s="79"/>
      <c r="BA513" s="79"/>
      <c r="BB513" s="79"/>
      <c r="BC513" s="79"/>
      <c r="BD513" s="79"/>
      <c r="BE513" s="79"/>
      <c r="BF513" s="79"/>
      <c r="BG513" s="79"/>
      <c r="BH513" s="79"/>
      <c r="BI513" s="79"/>
      <c r="BJ513" s="79"/>
      <c r="BK513" s="79"/>
      <c r="BL513" s="79"/>
      <c r="BM513" s="79"/>
      <c r="BN513" s="79"/>
      <c r="BO513" s="79"/>
      <c r="BP513" s="79"/>
      <c r="BQ513" s="79"/>
      <c r="BR513" s="79"/>
      <c r="BS513" s="79"/>
      <c r="BT513" s="79"/>
      <c r="BU513" s="79"/>
      <c r="BV513" s="79"/>
      <c r="BW513" s="79"/>
      <c r="BX513" s="79"/>
      <c r="BY513" s="79"/>
      <c r="BZ513" s="79"/>
      <c r="CA513" s="79"/>
      <c r="CB513" s="79"/>
      <c r="CC513" s="79"/>
      <c r="CD513" s="79"/>
      <c r="CE513" s="79"/>
      <c r="CF513" s="79"/>
      <c r="CG513" s="79"/>
      <c r="CH513" s="79"/>
      <c r="CI513" s="79"/>
      <c r="CJ513" s="79"/>
      <c r="CK513" s="79"/>
      <c r="CL513" s="79"/>
      <c r="CM513" s="79"/>
      <c r="CN513" s="79"/>
      <c r="CO513" s="79"/>
      <c r="CP513" s="79"/>
      <c r="CQ513" s="79"/>
      <c r="CR513" s="79"/>
      <c r="CS513" s="79"/>
      <c r="CT513" s="79"/>
      <c r="CU513" s="79"/>
      <c r="CV513" s="79"/>
      <c r="CW513" s="79"/>
      <c r="CX513" s="79"/>
      <c r="CY513" s="79"/>
      <c r="CZ513" s="79"/>
      <c r="DA513" s="79"/>
      <c r="DB513" s="79"/>
      <c r="DC513" s="79"/>
      <c r="DD513" s="79"/>
      <c r="DE513" s="79"/>
      <c r="DF513" s="79"/>
      <c r="DG513" s="79"/>
      <c r="DH513" s="79"/>
      <c r="DI513" s="79"/>
      <c r="DJ513" s="79"/>
      <c r="DK513" s="79"/>
      <c r="DL513" s="79"/>
      <c r="DM513" s="79"/>
      <c r="DN513" s="79"/>
      <c r="DO513" s="79"/>
      <c r="DP513" s="79"/>
      <c r="DQ513" s="79"/>
      <c r="DR513" s="79"/>
      <c r="DS513" s="79"/>
      <c r="DT513" s="79"/>
      <c r="DU513" s="79"/>
      <c r="DV513" s="79"/>
      <c r="DW513" s="79"/>
      <c r="DX513" s="79"/>
      <c r="DY513" s="79"/>
      <c r="DZ513" s="79"/>
      <c r="EA513" s="79"/>
      <c r="EB513" s="79"/>
      <c r="EC513" s="79"/>
      <c r="ED513" s="79"/>
      <c r="EE513" s="79"/>
      <c r="EF513" s="79"/>
      <c r="EG513" s="79"/>
      <c r="EH513" s="79"/>
      <c r="EI513" s="79"/>
      <c r="EJ513" s="79"/>
      <c r="EK513" s="79"/>
      <c r="EL513" s="79"/>
      <c r="EM513" s="79"/>
      <c r="EN513" s="79"/>
      <c r="EO513" s="79"/>
      <c r="EP513" s="79"/>
      <c r="EQ513" s="79"/>
      <c r="ER513" s="79"/>
      <c r="ES513" s="79"/>
      <c r="ET513" s="79"/>
      <c r="EU513" s="79"/>
      <c r="EV513" s="79"/>
      <c r="EW513" s="79"/>
      <c r="EX513" s="79"/>
      <c r="EY513" s="79"/>
      <c r="EZ513" s="79"/>
      <c r="FA513" s="79"/>
      <c r="FB513" s="79"/>
      <c r="FC513" s="79"/>
      <c r="FD513" s="79"/>
      <c r="FE513" s="79"/>
      <c r="FF513" s="79"/>
      <c r="FG513" s="79"/>
      <c r="FH513" s="79"/>
      <c r="FI513" s="79"/>
      <c r="FJ513" s="79"/>
      <c r="FK513" s="79"/>
      <c r="FL513" s="79"/>
      <c r="FM513" s="79"/>
      <c r="FN513" s="79"/>
      <c r="FO513" s="79"/>
      <c r="FP513" s="79"/>
      <c r="FQ513" s="79"/>
      <c r="FR513" s="79"/>
      <c r="FS513" s="79"/>
      <c r="FT513" s="79"/>
      <c r="FU513" s="79"/>
      <c r="FV513" s="79"/>
      <c r="FW513" s="79"/>
      <c r="FX513" s="79">
        <v>11</v>
      </c>
      <c r="FY513" s="79">
        <v>0</v>
      </c>
      <c r="FZ513" s="52"/>
      <c r="GA513" s="34"/>
    </row>
    <row r="514" spans="1:183" x14ac:dyDescent="0.25">
      <c r="A514" t="s">
        <v>186</v>
      </c>
      <c r="B514" t="s">
        <v>236</v>
      </c>
      <c r="C514" t="s">
        <v>194</v>
      </c>
      <c r="D514" t="s">
        <v>203</v>
      </c>
      <c r="E514" t="s">
        <v>242</v>
      </c>
      <c r="F514" t="s">
        <v>181</v>
      </c>
      <c r="G514" t="s">
        <v>1</v>
      </c>
      <c r="H514" s="79">
        <v>193</v>
      </c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  <c r="AH514" s="79"/>
      <c r="AI514" s="79"/>
      <c r="AJ514" s="79"/>
      <c r="AK514" s="79"/>
      <c r="AL514" s="79"/>
      <c r="AM514" s="79"/>
      <c r="AN514" s="79"/>
      <c r="AO514" s="79"/>
      <c r="AP514" s="79"/>
      <c r="AQ514" s="79"/>
      <c r="AR514" s="79"/>
      <c r="AS514" s="79"/>
      <c r="AT514" s="79"/>
      <c r="AU514" s="79"/>
      <c r="AV514" s="79"/>
      <c r="AW514" s="79"/>
      <c r="AX514" s="79"/>
      <c r="AY514" s="79"/>
      <c r="AZ514" s="79"/>
      <c r="BA514" s="79"/>
      <c r="BB514" s="79"/>
      <c r="BC514" s="79"/>
      <c r="BD514" s="79"/>
      <c r="BE514" s="79"/>
      <c r="BF514" s="79"/>
      <c r="BG514" s="79"/>
      <c r="BH514" s="79"/>
      <c r="BI514" s="79"/>
      <c r="BJ514" s="79"/>
      <c r="BK514" s="79"/>
      <c r="BL514" s="79"/>
      <c r="BM514" s="79"/>
      <c r="BN514" s="79"/>
      <c r="BO514" s="79"/>
      <c r="BP514" s="79"/>
      <c r="BQ514" s="79"/>
      <c r="BR514" s="79"/>
      <c r="BS514" s="79"/>
      <c r="BT514" s="79"/>
      <c r="BU514" s="79"/>
      <c r="BV514" s="79"/>
      <c r="BW514" s="79"/>
      <c r="BX514" s="79"/>
      <c r="BY514" s="79"/>
      <c r="BZ514" s="79"/>
      <c r="CA514" s="79"/>
      <c r="CB514" s="79"/>
      <c r="CC514" s="79"/>
      <c r="CD514" s="79"/>
      <c r="CE514" s="79"/>
      <c r="CF514" s="79"/>
      <c r="CG514" s="79"/>
      <c r="CH514" s="79"/>
      <c r="CI514" s="79"/>
      <c r="CJ514" s="79"/>
      <c r="CK514" s="79"/>
      <c r="CL514" s="79"/>
      <c r="CM514" s="79"/>
      <c r="CN514" s="79"/>
      <c r="CO514" s="79"/>
      <c r="CP514" s="79"/>
      <c r="CQ514" s="79"/>
      <c r="CR514" s="79"/>
      <c r="CS514" s="79"/>
      <c r="CT514" s="79"/>
      <c r="CU514" s="79"/>
      <c r="CV514" s="79"/>
      <c r="CW514" s="79"/>
      <c r="CX514" s="79"/>
      <c r="CY514" s="79"/>
      <c r="CZ514" s="79"/>
      <c r="DA514" s="79"/>
      <c r="DB514" s="79"/>
      <c r="DC514" s="79"/>
      <c r="DD514" s="79"/>
      <c r="DE514" s="79"/>
      <c r="DF514" s="79"/>
      <c r="DG514" s="79"/>
      <c r="DH514" s="79"/>
      <c r="DI514" s="79"/>
      <c r="DJ514" s="79"/>
      <c r="DK514" s="79"/>
      <c r="DL514" s="79"/>
      <c r="DM514" s="79"/>
      <c r="DN514" s="79"/>
      <c r="DO514" s="79"/>
      <c r="DP514" s="79"/>
      <c r="DQ514" s="79"/>
      <c r="DR514" s="79"/>
      <c r="DS514" s="79"/>
      <c r="DT514" s="79"/>
      <c r="DU514" s="79"/>
      <c r="DV514" s="79"/>
      <c r="DW514" s="79"/>
      <c r="DX514" s="79"/>
      <c r="DY514" s="79"/>
      <c r="DZ514" s="79"/>
      <c r="EA514" s="79"/>
      <c r="EB514" s="79"/>
      <c r="EC514" s="79"/>
      <c r="ED514" s="79"/>
      <c r="EE514" s="79"/>
      <c r="EF514" s="79"/>
      <c r="EG514" s="79"/>
      <c r="EH514" s="79"/>
      <c r="EI514" s="79"/>
      <c r="EJ514" s="79"/>
      <c r="EK514" s="79"/>
      <c r="EL514" s="79"/>
      <c r="EM514" s="79"/>
      <c r="EN514" s="79"/>
      <c r="EO514" s="79"/>
      <c r="EP514" s="79"/>
      <c r="EQ514" s="79"/>
      <c r="ER514" s="79"/>
      <c r="ES514" s="79"/>
      <c r="ET514" s="79"/>
      <c r="EU514" s="79"/>
      <c r="EV514" s="79"/>
      <c r="EW514" s="79"/>
      <c r="EX514" s="79"/>
      <c r="EY514" s="79"/>
      <c r="EZ514" s="79"/>
      <c r="FA514" s="79"/>
      <c r="FB514" s="79"/>
      <c r="FC514" s="79"/>
      <c r="FD514" s="79"/>
      <c r="FE514" s="79"/>
      <c r="FF514" s="79"/>
      <c r="FG514" s="79"/>
      <c r="FH514" s="79"/>
      <c r="FI514" s="79"/>
      <c r="FJ514" s="79"/>
      <c r="FK514" s="79"/>
      <c r="FL514" s="79"/>
      <c r="FM514" s="79"/>
      <c r="FN514" s="79"/>
      <c r="FO514" s="79"/>
      <c r="FP514" s="79"/>
      <c r="FQ514" s="79"/>
      <c r="FR514" s="79"/>
      <c r="FS514" s="79"/>
      <c r="FT514" s="79"/>
      <c r="FU514" s="79"/>
      <c r="FV514" s="79"/>
      <c r="FW514" s="79"/>
      <c r="FX514" s="79">
        <v>0</v>
      </c>
      <c r="FY514" s="79">
        <v>0</v>
      </c>
      <c r="FZ514" s="52"/>
      <c r="GA514" s="34"/>
    </row>
    <row r="515" spans="1:183" x14ac:dyDescent="0.25">
      <c r="A515" t="s">
        <v>186</v>
      </c>
      <c r="B515" t="s">
        <v>236</v>
      </c>
      <c r="C515" t="s">
        <v>194</v>
      </c>
      <c r="D515" t="s">
        <v>203</v>
      </c>
      <c r="E515" t="s">
        <v>242</v>
      </c>
      <c r="F515" t="s">
        <v>182</v>
      </c>
      <c r="G515" t="s">
        <v>1</v>
      </c>
      <c r="H515" s="79">
        <v>2006</v>
      </c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  <c r="AH515" s="79"/>
      <c r="AI515" s="79"/>
      <c r="AJ515" s="79"/>
      <c r="AK515" s="79"/>
      <c r="AL515" s="79"/>
      <c r="AM515" s="79"/>
      <c r="AN515" s="79"/>
      <c r="AO515" s="79"/>
      <c r="AP515" s="79"/>
      <c r="AQ515" s="79"/>
      <c r="AR515" s="79"/>
      <c r="AS515" s="79"/>
      <c r="AT515" s="79"/>
      <c r="AU515" s="79"/>
      <c r="AV515" s="79"/>
      <c r="AW515" s="79"/>
      <c r="AX515" s="79"/>
      <c r="AY515" s="79"/>
      <c r="AZ515" s="79"/>
      <c r="BA515" s="79"/>
      <c r="BB515" s="79"/>
      <c r="BC515" s="79"/>
      <c r="BD515" s="79"/>
      <c r="BE515" s="79"/>
      <c r="BF515" s="79"/>
      <c r="BG515" s="79"/>
      <c r="BH515" s="79"/>
      <c r="BI515" s="79"/>
      <c r="BJ515" s="79"/>
      <c r="BK515" s="79"/>
      <c r="BL515" s="79"/>
      <c r="BM515" s="79"/>
      <c r="BN515" s="79"/>
      <c r="BO515" s="79"/>
      <c r="BP515" s="79"/>
      <c r="BQ515" s="79"/>
      <c r="BR515" s="79"/>
      <c r="BS515" s="79"/>
      <c r="BT515" s="79"/>
      <c r="BU515" s="79"/>
      <c r="BV515" s="79"/>
      <c r="BW515" s="79"/>
      <c r="BX515" s="79"/>
      <c r="BY515" s="79"/>
      <c r="BZ515" s="79"/>
      <c r="CA515" s="79"/>
      <c r="CB515" s="79"/>
      <c r="CC515" s="79"/>
      <c r="CD515" s="79"/>
      <c r="CE515" s="79"/>
      <c r="CF515" s="79"/>
      <c r="CG515" s="79"/>
      <c r="CH515" s="79"/>
      <c r="CI515" s="79"/>
      <c r="CJ515" s="79"/>
      <c r="CK515" s="79"/>
      <c r="CL515" s="79"/>
      <c r="CM515" s="79"/>
      <c r="CN515" s="79"/>
      <c r="CO515" s="79"/>
      <c r="CP515" s="79"/>
      <c r="CQ515" s="79"/>
      <c r="CR515" s="79"/>
      <c r="CS515" s="79"/>
      <c r="CT515" s="79"/>
      <c r="CU515" s="79"/>
      <c r="CV515" s="79"/>
      <c r="CW515" s="79"/>
      <c r="CX515" s="79"/>
      <c r="CY515" s="79"/>
      <c r="CZ515" s="79"/>
      <c r="DA515" s="79"/>
      <c r="DB515" s="79"/>
      <c r="DC515" s="79"/>
      <c r="DD515" s="79"/>
      <c r="DE515" s="79"/>
      <c r="DF515" s="79"/>
      <c r="DG515" s="79"/>
      <c r="DH515" s="79"/>
      <c r="DI515" s="79"/>
      <c r="DJ515" s="79"/>
      <c r="DK515" s="79"/>
      <c r="DL515" s="79"/>
      <c r="DM515" s="79"/>
      <c r="DN515" s="79"/>
      <c r="DO515" s="79"/>
      <c r="DP515" s="79"/>
      <c r="DQ515" s="79"/>
      <c r="DR515" s="79"/>
      <c r="DS515" s="79"/>
      <c r="DT515" s="79"/>
      <c r="DU515" s="79"/>
      <c r="DV515" s="79"/>
      <c r="DW515" s="79"/>
      <c r="DX515" s="79"/>
      <c r="DY515" s="79"/>
      <c r="DZ515" s="79"/>
      <c r="EA515" s="79"/>
      <c r="EB515" s="79"/>
      <c r="EC515" s="79"/>
      <c r="ED515" s="79"/>
      <c r="EE515" s="79"/>
      <c r="EF515" s="79"/>
      <c r="EG515" s="79"/>
      <c r="EH515" s="79"/>
      <c r="EI515" s="79"/>
      <c r="EJ515" s="79"/>
      <c r="EK515" s="79"/>
      <c r="EL515" s="79"/>
      <c r="EM515" s="79"/>
      <c r="EN515" s="79"/>
      <c r="EO515" s="79"/>
      <c r="EP515" s="79"/>
      <c r="EQ515" s="79"/>
      <c r="ER515" s="79"/>
      <c r="ES515" s="79"/>
      <c r="ET515" s="79"/>
      <c r="EU515" s="79"/>
      <c r="EV515" s="79"/>
      <c r="EW515" s="79"/>
      <c r="EX515" s="79"/>
      <c r="EY515" s="79"/>
      <c r="EZ515" s="79"/>
      <c r="FA515" s="79"/>
      <c r="FB515" s="79"/>
      <c r="FC515" s="79"/>
      <c r="FD515" s="79"/>
      <c r="FE515" s="79"/>
      <c r="FF515" s="79"/>
      <c r="FG515" s="79"/>
      <c r="FH515" s="79"/>
      <c r="FI515" s="79"/>
      <c r="FJ515" s="79"/>
      <c r="FK515" s="79"/>
      <c r="FL515" s="79"/>
      <c r="FM515" s="79"/>
      <c r="FN515" s="79"/>
      <c r="FO515" s="79"/>
      <c r="FP515" s="79"/>
      <c r="FQ515" s="79"/>
      <c r="FR515" s="79"/>
      <c r="FS515" s="79"/>
      <c r="FT515" s="79"/>
      <c r="FU515" s="79"/>
      <c r="FV515" s="79"/>
      <c r="FW515" s="79"/>
      <c r="FX515" s="79">
        <v>31</v>
      </c>
      <c r="FY515" s="79">
        <v>0</v>
      </c>
      <c r="FZ515" s="52"/>
      <c r="GA515" s="34"/>
    </row>
    <row r="516" spans="1:183" x14ac:dyDescent="0.25">
      <c r="A516" t="s">
        <v>186</v>
      </c>
      <c r="B516" t="s">
        <v>236</v>
      </c>
      <c r="C516" t="s">
        <v>194</v>
      </c>
      <c r="D516" t="s">
        <v>203</v>
      </c>
      <c r="E516" t="s">
        <v>242</v>
      </c>
      <c r="F516" t="s">
        <v>183</v>
      </c>
      <c r="G516" t="s">
        <v>1</v>
      </c>
      <c r="H516" s="79">
        <v>1873</v>
      </c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  <c r="AH516" s="79"/>
      <c r="AI516" s="79"/>
      <c r="AJ516" s="79"/>
      <c r="AK516" s="79"/>
      <c r="AL516" s="79"/>
      <c r="AM516" s="79"/>
      <c r="AN516" s="79"/>
      <c r="AO516" s="79"/>
      <c r="AP516" s="79"/>
      <c r="AQ516" s="79"/>
      <c r="AR516" s="79"/>
      <c r="AS516" s="79"/>
      <c r="AT516" s="79"/>
      <c r="AU516" s="79"/>
      <c r="AV516" s="79"/>
      <c r="AW516" s="79"/>
      <c r="AX516" s="79"/>
      <c r="AY516" s="79"/>
      <c r="AZ516" s="79"/>
      <c r="BA516" s="79"/>
      <c r="BB516" s="79"/>
      <c r="BC516" s="79"/>
      <c r="BD516" s="79"/>
      <c r="BE516" s="79"/>
      <c r="BF516" s="79"/>
      <c r="BG516" s="79"/>
      <c r="BH516" s="79"/>
      <c r="BI516" s="79"/>
      <c r="BJ516" s="79"/>
      <c r="BK516" s="79"/>
      <c r="BL516" s="79"/>
      <c r="BM516" s="79"/>
      <c r="BN516" s="79"/>
      <c r="BO516" s="79"/>
      <c r="BP516" s="79"/>
      <c r="BQ516" s="79"/>
      <c r="BR516" s="79"/>
      <c r="BS516" s="79"/>
      <c r="BT516" s="79"/>
      <c r="BU516" s="79"/>
      <c r="BV516" s="79"/>
      <c r="BW516" s="79"/>
      <c r="BX516" s="79"/>
      <c r="BY516" s="79"/>
      <c r="BZ516" s="79"/>
      <c r="CA516" s="79"/>
      <c r="CB516" s="79"/>
      <c r="CC516" s="79"/>
      <c r="CD516" s="79"/>
      <c r="CE516" s="79"/>
      <c r="CF516" s="79"/>
      <c r="CG516" s="79"/>
      <c r="CH516" s="79"/>
      <c r="CI516" s="79"/>
      <c r="CJ516" s="79"/>
      <c r="CK516" s="79"/>
      <c r="CL516" s="79"/>
      <c r="CM516" s="79"/>
      <c r="CN516" s="79"/>
      <c r="CO516" s="79"/>
      <c r="CP516" s="79"/>
      <c r="CQ516" s="79"/>
      <c r="CR516" s="79"/>
      <c r="CS516" s="79"/>
      <c r="CT516" s="79"/>
      <c r="CU516" s="79"/>
      <c r="CV516" s="79"/>
      <c r="CW516" s="79"/>
      <c r="CX516" s="79"/>
      <c r="CY516" s="79"/>
      <c r="CZ516" s="79"/>
      <c r="DA516" s="79"/>
      <c r="DB516" s="79"/>
      <c r="DC516" s="79"/>
      <c r="DD516" s="79"/>
      <c r="DE516" s="79"/>
      <c r="DF516" s="79"/>
      <c r="DG516" s="79"/>
      <c r="DH516" s="79"/>
      <c r="DI516" s="79"/>
      <c r="DJ516" s="79"/>
      <c r="DK516" s="79"/>
      <c r="DL516" s="79"/>
      <c r="DM516" s="79"/>
      <c r="DN516" s="79"/>
      <c r="DO516" s="79"/>
      <c r="DP516" s="79"/>
      <c r="DQ516" s="79"/>
      <c r="DR516" s="79"/>
      <c r="DS516" s="79"/>
      <c r="DT516" s="79"/>
      <c r="DU516" s="79"/>
      <c r="DV516" s="79"/>
      <c r="DW516" s="79"/>
      <c r="DX516" s="79"/>
      <c r="DY516" s="79"/>
      <c r="DZ516" s="79"/>
      <c r="EA516" s="79"/>
      <c r="EB516" s="79"/>
      <c r="EC516" s="79"/>
      <c r="ED516" s="79"/>
      <c r="EE516" s="79"/>
      <c r="EF516" s="79"/>
      <c r="EG516" s="79"/>
      <c r="EH516" s="79"/>
      <c r="EI516" s="79"/>
      <c r="EJ516" s="79"/>
      <c r="EK516" s="79"/>
      <c r="EL516" s="79"/>
      <c r="EM516" s="79"/>
      <c r="EN516" s="79"/>
      <c r="EO516" s="79"/>
      <c r="EP516" s="79"/>
      <c r="EQ516" s="79"/>
      <c r="ER516" s="79"/>
      <c r="ES516" s="79"/>
      <c r="ET516" s="79"/>
      <c r="EU516" s="79"/>
      <c r="EV516" s="79"/>
      <c r="EW516" s="79"/>
      <c r="EX516" s="79"/>
      <c r="EY516" s="79"/>
      <c r="EZ516" s="79"/>
      <c r="FA516" s="79"/>
      <c r="FB516" s="79"/>
      <c r="FC516" s="79"/>
      <c r="FD516" s="79"/>
      <c r="FE516" s="79"/>
      <c r="FF516" s="79"/>
      <c r="FG516" s="79"/>
      <c r="FH516" s="79"/>
      <c r="FI516" s="79"/>
      <c r="FJ516" s="79"/>
      <c r="FK516" s="79"/>
      <c r="FL516" s="79"/>
      <c r="FM516" s="79"/>
      <c r="FN516" s="79"/>
      <c r="FO516" s="79"/>
      <c r="FP516" s="79"/>
      <c r="FQ516" s="79"/>
      <c r="FR516" s="79"/>
      <c r="FS516" s="79"/>
      <c r="FT516" s="79"/>
      <c r="FU516" s="79"/>
      <c r="FV516" s="79"/>
      <c r="FW516" s="79"/>
      <c r="FX516" s="79">
        <v>27</v>
      </c>
      <c r="FY516" s="79">
        <v>0</v>
      </c>
      <c r="FZ516" s="52"/>
      <c r="GA516" s="34"/>
    </row>
    <row r="517" spans="1:183" x14ac:dyDescent="0.25">
      <c r="A517" t="s">
        <v>186</v>
      </c>
      <c r="B517" t="s">
        <v>236</v>
      </c>
      <c r="C517" t="s">
        <v>194</v>
      </c>
      <c r="D517" t="s">
        <v>203</v>
      </c>
      <c r="E517" t="s">
        <v>242</v>
      </c>
      <c r="F517" t="s">
        <v>184</v>
      </c>
      <c r="G517" t="s">
        <v>1</v>
      </c>
      <c r="H517" s="79">
        <v>1058</v>
      </c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  <c r="AH517" s="79"/>
      <c r="AI517" s="79"/>
      <c r="AJ517" s="79"/>
      <c r="AK517" s="79"/>
      <c r="AL517" s="79"/>
      <c r="AM517" s="79"/>
      <c r="AN517" s="79"/>
      <c r="AO517" s="79"/>
      <c r="AP517" s="79"/>
      <c r="AQ517" s="79"/>
      <c r="AR517" s="79"/>
      <c r="AS517" s="79"/>
      <c r="AT517" s="79"/>
      <c r="AU517" s="79"/>
      <c r="AV517" s="79"/>
      <c r="AW517" s="79"/>
      <c r="AX517" s="79"/>
      <c r="AY517" s="79"/>
      <c r="AZ517" s="79"/>
      <c r="BA517" s="79"/>
      <c r="BB517" s="79"/>
      <c r="BC517" s="79"/>
      <c r="BD517" s="79"/>
      <c r="BE517" s="79"/>
      <c r="BF517" s="79"/>
      <c r="BG517" s="79"/>
      <c r="BH517" s="79"/>
      <c r="BI517" s="79"/>
      <c r="BJ517" s="79"/>
      <c r="BK517" s="79"/>
      <c r="BL517" s="79"/>
      <c r="BM517" s="79"/>
      <c r="BN517" s="79"/>
      <c r="BO517" s="79"/>
      <c r="BP517" s="79"/>
      <c r="BQ517" s="79"/>
      <c r="BR517" s="79"/>
      <c r="BS517" s="79"/>
      <c r="BT517" s="79"/>
      <c r="BU517" s="79"/>
      <c r="BV517" s="79"/>
      <c r="BW517" s="79"/>
      <c r="BX517" s="79"/>
      <c r="BY517" s="79"/>
      <c r="BZ517" s="79"/>
      <c r="CA517" s="79"/>
      <c r="CB517" s="79"/>
      <c r="CC517" s="79"/>
      <c r="CD517" s="79"/>
      <c r="CE517" s="79"/>
      <c r="CF517" s="79"/>
      <c r="CG517" s="79"/>
      <c r="CH517" s="79"/>
      <c r="CI517" s="79"/>
      <c r="CJ517" s="79"/>
      <c r="CK517" s="79"/>
      <c r="CL517" s="79"/>
      <c r="CM517" s="79"/>
      <c r="CN517" s="79"/>
      <c r="CO517" s="79"/>
      <c r="CP517" s="79"/>
      <c r="CQ517" s="79"/>
      <c r="CR517" s="79"/>
      <c r="CS517" s="79"/>
      <c r="CT517" s="79"/>
      <c r="CU517" s="79"/>
      <c r="CV517" s="79"/>
      <c r="CW517" s="79"/>
      <c r="CX517" s="79"/>
      <c r="CY517" s="79"/>
      <c r="CZ517" s="79"/>
      <c r="DA517" s="79"/>
      <c r="DB517" s="79"/>
      <c r="DC517" s="79"/>
      <c r="DD517" s="79"/>
      <c r="DE517" s="79"/>
      <c r="DF517" s="79"/>
      <c r="DG517" s="79"/>
      <c r="DH517" s="79"/>
      <c r="DI517" s="79"/>
      <c r="DJ517" s="79"/>
      <c r="DK517" s="79"/>
      <c r="DL517" s="79"/>
      <c r="DM517" s="79"/>
      <c r="DN517" s="79"/>
      <c r="DO517" s="79"/>
      <c r="DP517" s="79"/>
      <c r="DQ517" s="79"/>
      <c r="DR517" s="79"/>
      <c r="DS517" s="79"/>
      <c r="DT517" s="79"/>
      <c r="DU517" s="79"/>
      <c r="DV517" s="79"/>
      <c r="DW517" s="79"/>
      <c r="DX517" s="79"/>
      <c r="DY517" s="79"/>
      <c r="DZ517" s="79"/>
      <c r="EA517" s="79"/>
      <c r="EB517" s="79"/>
      <c r="EC517" s="79"/>
      <c r="ED517" s="79"/>
      <c r="EE517" s="79"/>
      <c r="EF517" s="79"/>
      <c r="EG517" s="79"/>
      <c r="EH517" s="79"/>
      <c r="EI517" s="79"/>
      <c r="EJ517" s="79"/>
      <c r="EK517" s="79"/>
      <c r="EL517" s="79"/>
      <c r="EM517" s="79"/>
      <c r="EN517" s="79"/>
      <c r="EO517" s="79"/>
      <c r="EP517" s="79"/>
      <c r="EQ517" s="79"/>
      <c r="ER517" s="79"/>
      <c r="ES517" s="79"/>
      <c r="ET517" s="79"/>
      <c r="EU517" s="79"/>
      <c r="EV517" s="79"/>
      <c r="EW517" s="79"/>
      <c r="EX517" s="79"/>
      <c r="EY517" s="79"/>
      <c r="EZ517" s="79"/>
      <c r="FA517" s="79"/>
      <c r="FB517" s="79"/>
      <c r="FC517" s="79"/>
      <c r="FD517" s="79"/>
      <c r="FE517" s="79"/>
      <c r="FF517" s="79"/>
      <c r="FG517" s="79"/>
      <c r="FH517" s="79"/>
      <c r="FI517" s="79"/>
      <c r="FJ517" s="79"/>
      <c r="FK517" s="79"/>
      <c r="FL517" s="79"/>
      <c r="FM517" s="79"/>
      <c r="FN517" s="79"/>
      <c r="FO517" s="79"/>
      <c r="FP517" s="79"/>
      <c r="FQ517" s="79"/>
      <c r="FR517" s="79"/>
      <c r="FS517" s="79"/>
      <c r="FT517" s="79"/>
      <c r="FU517" s="79"/>
      <c r="FV517" s="79"/>
      <c r="FW517" s="79"/>
      <c r="FX517" s="79">
        <v>12</v>
      </c>
      <c r="FY517" s="79">
        <v>0</v>
      </c>
      <c r="FZ517" s="52"/>
      <c r="GA517" s="34"/>
    </row>
    <row r="518" spans="1:183" x14ac:dyDescent="0.25">
      <c r="A518" t="s">
        <v>186</v>
      </c>
      <c r="B518" t="s">
        <v>236</v>
      </c>
      <c r="C518" t="s">
        <v>194</v>
      </c>
      <c r="D518" t="s">
        <v>203</v>
      </c>
      <c r="E518" t="s">
        <v>242</v>
      </c>
      <c r="F518" t="s">
        <v>185</v>
      </c>
      <c r="G518" t="s">
        <v>1</v>
      </c>
      <c r="H518" s="79">
        <v>460</v>
      </c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  <c r="AH518" s="79"/>
      <c r="AI518" s="79"/>
      <c r="AJ518" s="79"/>
      <c r="AK518" s="79"/>
      <c r="AL518" s="79"/>
      <c r="AM518" s="79"/>
      <c r="AN518" s="79"/>
      <c r="AO518" s="79"/>
      <c r="AP518" s="79"/>
      <c r="AQ518" s="79"/>
      <c r="AR518" s="79"/>
      <c r="AS518" s="79"/>
      <c r="AT518" s="79"/>
      <c r="AU518" s="79"/>
      <c r="AV518" s="79"/>
      <c r="AW518" s="79"/>
      <c r="AX518" s="79"/>
      <c r="AY518" s="79"/>
      <c r="AZ518" s="79"/>
      <c r="BA518" s="79"/>
      <c r="BB518" s="79"/>
      <c r="BC518" s="79"/>
      <c r="BD518" s="79"/>
      <c r="BE518" s="79"/>
      <c r="BF518" s="79"/>
      <c r="BG518" s="79"/>
      <c r="BH518" s="79"/>
      <c r="BI518" s="79"/>
      <c r="BJ518" s="79"/>
      <c r="BK518" s="79"/>
      <c r="BL518" s="79"/>
      <c r="BM518" s="79"/>
      <c r="BN518" s="79"/>
      <c r="BO518" s="79"/>
      <c r="BP518" s="79"/>
      <c r="BQ518" s="79"/>
      <c r="BR518" s="79"/>
      <c r="BS518" s="79"/>
      <c r="BT518" s="79"/>
      <c r="BU518" s="79"/>
      <c r="BV518" s="79"/>
      <c r="BW518" s="79"/>
      <c r="BX518" s="79"/>
      <c r="BY518" s="79"/>
      <c r="BZ518" s="79"/>
      <c r="CA518" s="79"/>
      <c r="CB518" s="79"/>
      <c r="CC518" s="79"/>
      <c r="CD518" s="79"/>
      <c r="CE518" s="79"/>
      <c r="CF518" s="79"/>
      <c r="CG518" s="79"/>
      <c r="CH518" s="79"/>
      <c r="CI518" s="79"/>
      <c r="CJ518" s="79"/>
      <c r="CK518" s="79"/>
      <c r="CL518" s="79"/>
      <c r="CM518" s="79"/>
      <c r="CN518" s="79"/>
      <c r="CO518" s="79"/>
      <c r="CP518" s="79"/>
      <c r="CQ518" s="79"/>
      <c r="CR518" s="79"/>
      <c r="CS518" s="79"/>
      <c r="CT518" s="79"/>
      <c r="CU518" s="79"/>
      <c r="CV518" s="79"/>
      <c r="CW518" s="79"/>
      <c r="CX518" s="79"/>
      <c r="CY518" s="79"/>
      <c r="CZ518" s="79"/>
      <c r="DA518" s="79"/>
      <c r="DB518" s="79"/>
      <c r="DC518" s="79"/>
      <c r="DD518" s="79"/>
      <c r="DE518" s="79"/>
      <c r="DF518" s="79"/>
      <c r="DG518" s="79"/>
      <c r="DH518" s="79"/>
      <c r="DI518" s="79"/>
      <c r="DJ518" s="79"/>
      <c r="DK518" s="79"/>
      <c r="DL518" s="79"/>
      <c r="DM518" s="79"/>
      <c r="DN518" s="79"/>
      <c r="DO518" s="79"/>
      <c r="DP518" s="79"/>
      <c r="DQ518" s="79"/>
      <c r="DR518" s="79"/>
      <c r="DS518" s="79"/>
      <c r="DT518" s="79"/>
      <c r="DU518" s="79"/>
      <c r="DV518" s="79"/>
      <c r="DW518" s="79"/>
      <c r="DX518" s="79"/>
      <c r="DY518" s="79"/>
      <c r="DZ518" s="79"/>
      <c r="EA518" s="79"/>
      <c r="EB518" s="79"/>
      <c r="EC518" s="79"/>
      <c r="ED518" s="79"/>
      <c r="EE518" s="79"/>
      <c r="EF518" s="79"/>
      <c r="EG518" s="79"/>
      <c r="EH518" s="79"/>
      <c r="EI518" s="79"/>
      <c r="EJ518" s="79"/>
      <c r="EK518" s="79"/>
      <c r="EL518" s="79"/>
      <c r="EM518" s="79"/>
      <c r="EN518" s="79"/>
      <c r="EO518" s="79"/>
      <c r="EP518" s="79"/>
      <c r="EQ518" s="79"/>
      <c r="ER518" s="79"/>
      <c r="ES518" s="79"/>
      <c r="ET518" s="79"/>
      <c r="EU518" s="79"/>
      <c r="EV518" s="79"/>
      <c r="EW518" s="79"/>
      <c r="EX518" s="79"/>
      <c r="EY518" s="79"/>
      <c r="EZ518" s="79"/>
      <c r="FA518" s="79"/>
      <c r="FB518" s="79"/>
      <c r="FC518" s="79"/>
      <c r="FD518" s="79"/>
      <c r="FE518" s="79"/>
      <c r="FF518" s="79"/>
      <c r="FG518" s="79"/>
      <c r="FH518" s="79"/>
      <c r="FI518" s="79"/>
      <c r="FJ518" s="79"/>
      <c r="FK518" s="79"/>
      <c r="FL518" s="79"/>
      <c r="FM518" s="79"/>
      <c r="FN518" s="79"/>
      <c r="FO518" s="79"/>
      <c r="FP518" s="79"/>
      <c r="FQ518" s="79"/>
      <c r="FR518" s="79"/>
      <c r="FS518" s="79"/>
      <c r="FT518" s="79"/>
      <c r="FU518" s="79"/>
      <c r="FV518" s="79"/>
      <c r="FW518" s="79"/>
      <c r="FX518" s="79">
        <v>4</v>
      </c>
      <c r="FY518" s="79">
        <v>0</v>
      </c>
      <c r="FZ518" s="52"/>
      <c r="GA518" s="34"/>
    </row>
    <row r="519" spans="1:183" x14ac:dyDescent="0.25">
      <c r="A519" t="s">
        <v>186</v>
      </c>
      <c r="B519" t="s">
        <v>236</v>
      </c>
      <c r="C519" t="s">
        <v>194</v>
      </c>
      <c r="D519" t="s">
        <v>203</v>
      </c>
      <c r="E519" t="s">
        <v>243</v>
      </c>
      <c r="F519" t="s">
        <v>1</v>
      </c>
      <c r="G519" t="s">
        <v>198</v>
      </c>
      <c r="H519" s="79">
        <v>21138</v>
      </c>
      <c r="I519" s="79">
        <v>0.45726951956748962</v>
      </c>
      <c r="J519" s="79">
        <v>0.41277793049812317</v>
      </c>
      <c r="K519" s="79">
        <v>0.3756566047668457</v>
      </c>
      <c r="L519" s="79">
        <v>0.37294268608093262</v>
      </c>
      <c r="M519" s="79">
        <v>0.40352198481559753</v>
      </c>
      <c r="N519" s="79">
        <v>0.43381786346435547</v>
      </c>
      <c r="O519" s="79">
        <v>0.53971916437149048</v>
      </c>
      <c r="P519" s="79">
        <v>0.64719611406326294</v>
      </c>
      <c r="Q519" s="79">
        <v>0.61249428987503052</v>
      </c>
      <c r="R519" s="79">
        <v>0.55894643068313599</v>
      </c>
      <c r="S519" s="79">
        <v>0.53587287664413452</v>
      </c>
      <c r="T519" s="79">
        <v>0.52671557664871216</v>
      </c>
      <c r="U519" s="79">
        <v>0.50766801834106445</v>
      </c>
      <c r="V519" s="79">
        <v>0.46814170479774475</v>
      </c>
      <c r="W519" s="79">
        <v>0.44827720522880554</v>
      </c>
      <c r="X519" s="79">
        <v>0.50948619842529297</v>
      </c>
      <c r="Y519" s="79">
        <v>0.60821521282196045</v>
      </c>
      <c r="Z519" s="79">
        <v>0.70654147863388062</v>
      </c>
      <c r="AA519" s="79">
        <v>0.84232908487319946</v>
      </c>
      <c r="AB519" s="79">
        <v>0.85339999198913574</v>
      </c>
      <c r="AC519" s="79">
        <v>0.8634369969367981</v>
      </c>
      <c r="AD519" s="79">
        <v>0.7824101448059082</v>
      </c>
      <c r="AE519" s="79">
        <v>0.68822336196899414</v>
      </c>
      <c r="AF519" s="79">
        <v>0.56272923946380615</v>
      </c>
      <c r="AG519" s="79">
        <v>-0.10249999910593033</v>
      </c>
      <c r="AH519" s="79">
        <v>-9.8746247589588165E-2</v>
      </c>
      <c r="AI519" s="79">
        <v>-0.14996892213821411</v>
      </c>
      <c r="AJ519" s="79">
        <v>-0.14483168721199036</v>
      </c>
      <c r="AK519" s="79">
        <v>-6.8125180900096893E-2</v>
      </c>
      <c r="AL519" s="79">
        <v>-9.317847341299057E-2</v>
      </c>
      <c r="AM519" s="79">
        <v>-5.0061389803886414E-2</v>
      </c>
      <c r="AN519" s="79">
        <v>-4.0127869695425034E-2</v>
      </c>
      <c r="AO519" s="79">
        <v>-4.0921326726675034E-3</v>
      </c>
      <c r="AP519" s="79">
        <v>2.9785281512886286E-3</v>
      </c>
      <c r="AQ519" s="79">
        <v>1.1587976478040218E-2</v>
      </c>
      <c r="AR519" s="79">
        <v>1.8419455736875534E-2</v>
      </c>
      <c r="AS519" s="79">
        <v>2.6450622826814651E-3</v>
      </c>
      <c r="AT519" s="79">
        <v>-4.421522468328476E-2</v>
      </c>
      <c r="AU519" s="79">
        <v>-4.2283348739147186E-2</v>
      </c>
      <c r="AV519" s="79">
        <v>1.106659322977066E-2</v>
      </c>
      <c r="AW519" s="79">
        <v>3.7380430847406387E-2</v>
      </c>
      <c r="AX519" s="79">
        <v>-5.1342148333787918E-2</v>
      </c>
      <c r="AY519" s="79">
        <v>-7.1984544396400452E-2</v>
      </c>
      <c r="AZ519" s="79">
        <v>-8.0164723098278046E-2</v>
      </c>
      <c r="BA519" s="79">
        <v>-0.1289341151714325</v>
      </c>
      <c r="BB519" s="79">
        <v>-0.15631537139415741</v>
      </c>
      <c r="BC519" s="79">
        <v>-0.14702478051185608</v>
      </c>
      <c r="BD519" s="79">
        <v>-0.13464821875095367</v>
      </c>
      <c r="BE519" s="79">
        <v>-7.2896584868431091E-2</v>
      </c>
      <c r="BF519" s="79">
        <v>-6.7150741815567017E-2</v>
      </c>
      <c r="BG519" s="79">
        <v>-0.10925780236721039</v>
      </c>
      <c r="BH519" s="79">
        <v>-0.10758782923221588</v>
      </c>
      <c r="BI519" s="79">
        <v>-4.0701147168874741E-2</v>
      </c>
      <c r="BJ519" s="79">
        <v>-6.1338257044553757E-2</v>
      </c>
      <c r="BK519" s="79">
        <v>-1.5627700835466385E-2</v>
      </c>
      <c r="BL519" s="79">
        <v>-1.0022394417319447E-4</v>
      </c>
      <c r="BM519" s="79">
        <v>2.936168946325779E-2</v>
      </c>
      <c r="BN519" s="79">
        <v>3.8573689758777618E-2</v>
      </c>
      <c r="BO519" s="79">
        <v>4.5600205659866333E-2</v>
      </c>
      <c r="BP519" s="79">
        <v>5.2895110100507736E-2</v>
      </c>
      <c r="BQ519" s="79">
        <v>3.183591365814209E-2</v>
      </c>
      <c r="BR519" s="79">
        <v>-1.551192719489336E-2</v>
      </c>
      <c r="BS519" s="79">
        <v>-1.5647055581212044E-2</v>
      </c>
      <c r="BT519" s="79">
        <v>4.3245516717433929E-2</v>
      </c>
      <c r="BU519" s="79">
        <v>6.77594393491745E-2</v>
      </c>
      <c r="BV519" s="79">
        <v>-1.4183568768203259E-2</v>
      </c>
      <c r="BW519" s="79">
        <v>-1.5808874741196632E-2</v>
      </c>
      <c r="BX519" s="79">
        <v>-3.3309761434793472E-2</v>
      </c>
      <c r="BY519" s="79">
        <v>-7.3584817349910736E-2</v>
      </c>
      <c r="BZ519" s="79">
        <v>-0.11080041527748108</v>
      </c>
      <c r="CA519" s="79">
        <v>-0.10211995244026184</v>
      </c>
      <c r="CB519" s="79">
        <v>-9.461154043674469E-2</v>
      </c>
      <c r="CC519" s="79">
        <v>-5.2393339574337006E-2</v>
      </c>
      <c r="CD519" s="79">
        <v>-4.5267790555953979E-2</v>
      </c>
      <c r="CE519" s="79">
        <v>-8.1061407923698425E-2</v>
      </c>
      <c r="CF519" s="79">
        <v>-8.1792838871479034E-2</v>
      </c>
      <c r="CG519" s="79">
        <v>-2.1707339212298393E-2</v>
      </c>
      <c r="CH519" s="79">
        <v>-3.9285816252231598E-2</v>
      </c>
      <c r="CI519" s="79">
        <v>8.2209669053554535E-3</v>
      </c>
      <c r="CJ519" s="79">
        <v>2.7622802183032036E-2</v>
      </c>
      <c r="CK519" s="79">
        <v>5.253170058131218E-2</v>
      </c>
      <c r="CL519" s="79">
        <v>6.3226789236068726E-2</v>
      </c>
      <c r="CM519" s="79">
        <v>6.915697455406189E-2</v>
      </c>
      <c r="CN519" s="79">
        <v>7.6772846281528473E-2</v>
      </c>
      <c r="CO519" s="79">
        <v>5.2053406834602356E-2</v>
      </c>
      <c r="CP519" s="79">
        <v>4.367888905107975E-3</v>
      </c>
      <c r="CQ519" s="79">
        <v>2.8011577669531107E-3</v>
      </c>
      <c r="CR519" s="79">
        <v>6.5532542765140533E-2</v>
      </c>
      <c r="CS519" s="79">
        <v>8.8799841701984406E-2</v>
      </c>
      <c r="CT519" s="79">
        <v>1.1552345007658005E-2</v>
      </c>
      <c r="CU519" s="79">
        <v>2.309822104871273E-2</v>
      </c>
      <c r="CV519" s="79">
        <v>-8.5815583588555455E-4</v>
      </c>
      <c r="CW519" s="79">
        <v>-3.5250060260295868E-2</v>
      </c>
      <c r="CX519" s="79">
        <v>-7.9276897013187408E-2</v>
      </c>
      <c r="CY519" s="79">
        <v>-7.1019008755683899E-2</v>
      </c>
      <c r="CZ519" s="79">
        <v>-6.6882267594337463E-2</v>
      </c>
      <c r="DA519" s="79">
        <v>-3.1890098005533218E-2</v>
      </c>
      <c r="DB519" s="79">
        <v>-2.338484488427639E-2</v>
      </c>
      <c r="DC519" s="79">
        <v>-5.2865017205476761E-2</v>
      </c>
      <c r="DD519" s="79">
        <v>-5.5997852236032486E-2</v>
      </c>
      <c r="DE519" s="79">
        <v>-2.7135314885526896E-3</v>
      </c>
      <c r="DF519" s="79">
        <v>-1.7233381047844887E-2</v>
      </c>
      <c r="DG519" s="79">
        <v>3.206963837146759E-2</v>
      </c>
      <c r="DH519" s="79">
        <v>5.5345829576253891E-2</v>
      </c>
      <c r="DI519" s="79">
        <v>7.5701721012592316E-2</v>
      </c>
      <c r="DJ519" s="79">
        <v>8.7879888713359833E-2</v>
      </c>
      <c r="DK519" s="79">
        <v>9.2713735997676849E-2</v>
      </c>
      <c r="DL519" s="79">
        <v>0.10065058618783951</v>
      </c>
      <c r="DM519" s="79">
        <v>7.2270907461643219E-2</v>
      </c>
      <c r="DN519" s="79">
        <v>2.4247704073786736E-2</v>
      </c>
      <c r="DO519" s="79">
        <v>2.1249372512102127E-2</v>
      </c>
      <c r="DP519" s="79">
        <v>8.7819561362266541E-2</v>
      </c>
      <c r="DQ519" s="79">
        <v>0.10984024405479431</v>
      </c>
      <c r="DR519" s="79">
        <v>3.7288259714841843E-2</v>
      </c>
      <c r="DS519" s="79">
        <v>6.2005318701267242E-2</v>
      </c>
      <c r="DT519" s="79">
        <v>3.1593453139066696E-2</v>
      </c>
      <c r="DU519" s="79">
        <v>3.0846942681819201E-3</v>
      </c>
      <c r="DV519" s="79">
        <v>-4.7753367573022842E-2</v>
      </c>
      <c r="DW519" s="79">
        <v>-3.9918053895235062E-2</v>
      </c>
      <c r="DX519" s="79">
        <v>-3.915298730134964E-2</v>
      </c>
      <c r="DY519" s="79">
        <v>-2.2866751533001661E-3</v>
      </c>
      <c r="DZ519" s="79">
        <v>8.2106608897447586E-3</v>
      </c>
      <c r="EA519" s="79">
        <v>-1.215390395373106E-2</v>
      </c>
      <c r="EB519" s="79">
        <v>-1.8753981217741966E-2</v>
      </c>
      <c r="EC519" s="79">
        <v>2.4710509926080704E-2</v>
      </c>
      <c r="ED519" s="79">
        <v>1.4606835320591927E-2</v>
      </c>
      <c r="EE519" s="79">
        <v>6.6503323614597321E-2</v>
      </c>
      <c r="EF519" s="79">
        <v>9.5373481512069702E-2</v>
      </c>
      <c r="EG519" s="79">
        <v>0.10915552824735641</v>
      </c>
      <c r="EH519" s="79">
        <v>0.12347505241632462</v>
      </c>
      <c r="EI519" s="79">
        <v>0.12672597169876099</v>
      </c>
      <c r="EJ519" s="79">
        <v>0.13512623310089111</v>
      </c>
      <c r="EK519" s="79">
        <v>0.10146176069974899</v>
      </c>
      <c r="EL519" s="79">
        <v>5.2950996905565262E-2</v>
      </c>
      <c r="EM519" s="79">
        <v>4.788566380739212E-2</v>
      </c>
      <c r="EN519" s="79">
        <v>0.11999849230051041</v>
      </c>
      <c r="EO519" s="79">
        <v>0.14021924138069153</v>
      </c>
      <c r="EP519" s="79">
        <v>7.4446834623813629E-2</v>
      </c>
      <c r="EQ519" s="79">
        <v>0.11818097531795502</v>
      </c>
      <c r="ER519" s="79">
        <v>7.844841480255127E-2</v>
      </c>
      <c r="ES519" s="79">
        <v>5.8433987200260162E-2</v>
      </c>
      <c r="ET519" s="79">
        <v>-2.2384100593626499E-3</v>
      </c>
      <c r="EU519" s="79">
        <v>4.9867741763591766E-3</v>
      </c>
      <c r="EV519" s="79">
        <v>8.8368623983114958E-4</v>
      </c>
      <c r="EW519" s="79">
        <v>50.829765319824219</v>
      </c>
      <c r="EX519" s="79">
        <v>50.223346710205078</v>
      </c>
      <c r="EY519" s="79">
        <v>50.167007446289063</v>
      </c>
      <c r="EZ519" s="79">
        <v>49.719867706298828</v>
      </c>
      <c r="FA519" s="79">
        <v>49.415645599365234</v>
      </c>
      <c r="FB519" s="79">
        <v>49.247505187988281</v>
      </c>
      <c r="FC519" s="79">
        <v>49.664749145507813</v>
      </c>
      <c r="FD519" s="79">
        <v>49.956066131591797</v>
      </c>
      <c r="FE519" s="79">
        <v>50.599735260009766</v>
      </c>
      <c r="FF519" s="79">
        <v>51.926406860351563</v>
      </c>
      <c r="FG519" s="79">
        <v>52.674942016601563</v>
      </c>
      <c r="FH519" s="79">
        <v>53.302833557128906</v>
      </c>
      <c r="FI519" s="79">
        <v>53.683479309082031</v>
      </c>
      <c r="FJ519" s="79">
        <v>54.600856781005859</v>
      </c>
      <c r="FK519" s="79">
        <v>54.450553894042969</v>
      </c>
      <c r="FL519" s="79">
        <v>53.831741333007813</v>
      </c>
      <c r="FM519" s="79">
        <v>53.324871063232422</v>
      </c>
      <c r="FN519" s="79">
        <v>52.714237213134766</v>
      </c>
      <c r="FO519" s="79">
        <v>52.314811706542969</v>
      </c>
      <c r="FP519" s="79">
        <v>51.870815277099609</v>
      </c>
      <c r="FQ519" s="79">
        <v>52.00152587890625</v>
      </c>
      <c r="FR519" s="79">
        <v>51.607887268066406</v>
      </c>
      <c r="FS519" s="79">
        <v>51.671772003173828</v>
      </c>
      <c r="FT519" s="79">
        <v>50.687915802001953</v>
      </c>
      <c r="FU519" s="79">
        <v>1.78403090685606E-2</v>
      </c>
      <c r="FV519" s="79">
        <v>2.6080982759594917E-2</v>
      </c>
      <c r="FW519" s="79">
        <v>1.8070880323648453E-2</v>
      </c>
      <c r="FX519" s="79">
        <v>582</v>
      </c>
      <c r="FY519" s="79">
        <v>1</v>
      </c>
      <c r="FZ519" s="52"/>
      <c r="GA519" s="34"/>
    </row>
    <row r="520" spans="1:183" x14ac:dyDescent="0.25">
      <c r="A520" t="s">
        <v>186</v>
      </c>
      <c r="B520" t="s">
        <v>236</v>
      </c>
      <c r="C520" t="s">
        <v>194</v>
      </c>
      <c r="D520" t="s">
        <v>203</v>
      </c>
      <c r="E520" t="s">
        <v>243</v>
      </c>
      <c r="F520" t="s">
        <v>1</v>
      </c>
      <c r="G520" t="s">
        <v>200</v>
      </c>
      <c r="H520" s="79">
        <v>3088</v>
      </c>
      <c r="I520" s="79">
        <v>0.74306678771972656</v>
      </c>
      <c r="J520" s="79">
        <v>0.63556826114654541</v>
      </c>
      <c r="K520" s="79">
        <v>0.57431846857070923</v>
      </c>
      <c r="L520" s="79">
        <v>0.57656610012054443</v>
      </c>
      <c r="M520" s="79">
        <v>0.62134164571762085</v>
      </c>
      <c r="N520" s="79">
        <v>0.68770110607147217</v>
      </c>
      <c r="O520" s="79">
        <v>0.77697467803955078</v>
      </c>
      <c r="P520" s="79">
        <v>0.83649301528930664</v>
      </c>
      <c r="Q520" s="79">
        <v>0.76594644784927368</v>
      </c>
      <c r="R520" s="79">
        <v>0.72923898696899414</v>
      </c>
      <c r="S520" s="79">
        <v>0.79183286428451538</v>
      </c>
      <c r="T520" s="79">
        <v>0.74623119831085205</v>
      </c>
      <c r="U520" s="79">
        <v>0.72186189889907837</v>
      </c>
      <c r="V520" s="79">
        <v>0.7803795337677002</v>
      </c>
      <c r="W520" s="79">
        <v>0.79588645696640015</v>
      </c>
      <c r="X520" s="79">
        <v>0.82591241598129272</v>
      </c>
      <c r="Y520" s="79">
        <v>0.9871819019317627</v>
      </c>
      <c r="Z520" s="79">
        <v>1.0597735643386841</v>
      </c>
      <c r="AA520" s="79">
        <v>1.2707698345184326</v>
      </c>
      <c r="AB520" s="79">
        <v>1.1584717035293579</v>
      </c>
      <c r="AC520" s="79">
        <v>1.0218738317489624</v>
      </c>
      <c r="AD520" s="79">
        <v>1.033033013343811</v>
      </c>
      <c r="AE520" s="79">
        <v>0.95504283905029297</v>
      </c>
      <c r="AF520" s="79">
        <v>0.80405735969543457</v>
      </c>
      <c r="AG520" s="79">
        <v>-0.1862143874168396</v>
      </c>
      <c r="AH520" s="79">
        <v>-0.2892734706401825</v>
      </c>
      <c r="AI520" s="79">
        <v>-0.17700783908367157</v>
      </c>
      <c r="AJ520" s="79">
        <v>-0.13836374878883362</v>
      </c>
      <c r="AK520" s="79">
        <v>-0.15726131200790405</v>
      </c>
      <c r="AL520" s="79">
        <v>-0.15449041128158569</v>
      </c>
      <c r="AM520" s="79">
        <v>-0.16511029005050659</v>
      </c>
      <c r="AN520" s="79">
        <v>-0.10578599572181702</v>
      </c>
      <c r="AO520" s="79">
        <v>-0.17213554680347443</v>
      </c>
      <c r="AP520" s="79">
        <v>-0.29342412948608398</v>
      </c>
      <c r="AQ520" s="79">
        <v>-0.14629162847995758</v>
      </c>
      <c r="AR520" s="79">
        <v>-0.16433434188365936</v>
      </c>
      <c r="AS520" s="79">
        <v>-0.32966649532318115</v>
      </c>
      <c r="AT520" s="79">
        <v>-0.25029417872428894</v>
      </c>
      <c r="AU520" s="79">
        <v>-0.10806462913751602</v>
      </c>
      <c r="AV520" s="79">
        <v>-8.8488847017288208E-2</v>
      </c>
      <c r="AW520" s="79">
        <v>-2.423541434109211E-2</v>
      </c>
      <c r="AX520" s="79">
        <v>-6.107480451464653E-2</v>
      </c>
      <c r="AY520" s="79">
        <v>7.0299126207828522E-2</v>
      </c>
      <c r="AZ520" s="79">
        <v>-0.13130748271942139</v>
      </c>
      <c r="BA520" s="79">
        <v>-0.29330679774284363</v>
      </c>
      <c r="BB520" s="79">
        <v>-0.31856426596641541</v>
      </c>
      <c r="BC520" s="79">
        <v>-0.30666577816009521</v>
      </c>
      <c r="BD520" s="79">
        <v>-0.24176333844661713</v>
      </c>
      <c r="BE520" s="79">
        <v>-8.6294010281562805E-2</v>
      </c>
      <c r="BF520" s="79">
        <v>-0.1996922492980957</v>
      </c>
      <c r="BG520" s="79">
        <v>-0.11287406831979752</v>
      </c>
      <c r="BH520" s="79">
        <v>-7.2162650525569916E-2</v>
      </c>
      <c r="BI520" s="79">
        <v>-8.8219344615936279E-2</v>
      </c>
      <c r="BJ520" s="79">
        <v>-8.409147709608078E-2</v>
      </c>
      <c r="BK520" s="79">
        <v>-8.6741901934146881E-2</v>
      </c>
      <c r="BL520" s="79">
        <v>-3.6290746182203293E-2</v>
      </c>
      <c r="BM520" s="79">
        <v>-9.6889853477478027E-2</v>
      </c>
      <c r="BN520" s="79">
        <v>-0.19508706033229828</v>
      </c>
      <c r="BO520" s="79">
        <v>-3.6745652556419373E-2</v>
      </c>
      <c r="BP520" s="79">
        <v>-8.7733715772628784E-2</v>
      </c>
      <c r="BQ520" s="79">
        <v>-0.23396632075309753</v>
      </c>
      <c r="BR520" s="79">
        <v>-0.17141060531139374</v>
      </c>
      <c r="BS520" s="79">
        <v>-1.494323369115591E-2</v>
      </c>
      <c r="BT520" s="79">
        <v>2.8329505585134029E-3</v>
      </c>
      <c r="BU520" s="79">
        <v>5.8107331395149231E-2</v>
      </c>
      <c r="BV520" s="79">
        <v>1.4072238467633724E-2</v>
      </c>
      <c r="BW520" s="79">
        <v>0.15526634454727173</v>
      </c>
      <c r="BX520" s="79">
        <v>-2.6523558422923088E-2</v>
      </c>
      <c r="BY520" s="79">
        <v>-0.1890672892332077</v>
      </c>
      <c r="BZ520" s="79">
        <v>-0.21268965303897858</v>
      </c>
      <c r="CA520" s="79">
        <v>-0.20514640212059021</v>
      </c>
      <c r="CB520" s="79">
        <v>-0.15953685343265533</v>
      </c>
      <c r="CC520" s="79">
        <v>-1.7089461907744408E-2</v>
      </c>
      <c r="CD520" s="79">
        <v>-0.1376485675573349</v>
      </c>
      <c r="CE520" s="79">
        <v>-6.8455219268798828E-2</v>
      </c>
      <c r="CF520" s="79">
        <v>-2.6311982423067093E-2</v>
      </c>
      <c r="CG520" s="79">
        <v>-4.0401097387075424E-2</v>
      </c>
      <c r="CH520" s="79">
        <v>-3.5333391278982162E-2</v>
      </c>
      <c r="CI520" s="79">
        <v>-3.2464195042848587E-2</v>
      </c>
      <c r="CJ520" s="79">
        <v>1.1841456405818462E-2</v>
      </c>
      <c r="CK520" s="79">
        <v>-4.4774904847145081E-2</v>
      </c>
      <c r="CL520" s="79">
        <v>-0.12697914242744446</v>
      </c>
      <c r="CM520" s="79">
        <v>3.9125561714172363E-2</v>
      </c>
      <c r="CN520" s="79">
        <v>-3.4680355340242386E-2</v>
      </c>
      <c r="CO520" s="79">
        <v>-0.1676846444606781</v>
      </c>
      <c r="CP520" s="79">
        <v>-0.11677608639001846</v>
      </c>
      <c r="CQ520" s="79">
        <v>4.9552362412214279E-2</v>
      </c>
      <c r="CR520" s="79">
        <v>6.6082149744033813E-2</v>
      </c>
      <c r="CS520" s="79">
        <v>0.11513767391443253</v>
      </c>
      <c r="CT520" s="79">
        <v>6.611885130405426E-2</v>
      </c>
      <c r="CU520" s="79">
        <v>0.21411438286304474</v>
      </c>
      <c r="CV520" s="79">
        <v>4.6049471944570541E-2</v>
      </c>
      <c r="CW520" s="79">
        <v>-0.11687131971120834</v>
      </c>
      <c r="CX520" s="79">
        <v>-0.13936123251914978</v>
      </c>
      <c r="CY520" s="79">
        <v>-0.13483437895774841</v>
      </c>
      <c r="CZ520" s="79">
        <v>-0.10258703678846359</v>
      </c>
      <c r="DA520" s="79">
        <v>5.2115082740783691E-2</v>
      </c>
      <c r="DB520" s="79">
        <v>-7.5604885816574097E-2</v>
      </c>
      <c r="DC520" s="79">
        <v>-2.403637208044529E-2</v>
      </c>
      <c r="DD520" s="79">
        <v>1.9538687542080879E-2</v>
      </c>
      <c r="DE520" s="79">
        <v>7.4171526357531548E-3</v>
      </c>
      <c r="DF520" s="79">
        <v>1.3424688018858433E-2</v>
      </c>
      <c r="DG520" s="79">
        <v>2.1813506260514259E-2</v>
      </c>
      <c r="DH520" s="79">
        <v>5.9973660856485367E-2</v>
      </c>
      <c r="DI520" s="79">
        <v>7.3400377295911312E-3</v>
      </c>
      <c r="DJ520" s="79">
        <v>-5.887121707201004E-2</v>
      </c>
      <c r="DK520" s="79">
        <v>0.11499676108360291</v>
      </c>
      <c r="DL520" s="79">
        <v>1.837301068007946E-2</v>
      </c>
      <c r="DM520" s="79">
        <v>-0.10140296816825867</v>
      </c>
      <c r="DN520" s="79">
        <v>-6.2141560018062592E-2</v>
      </c>
      <c r="DO520" s="79">
        <v>0.11404795944690704</v>
      </c>
      <c r="DP520" s="79">
        <v>0.12933135032653809</v>
      </c>
      <c r="DQ520" s="79">
        <v>0.17216801643371582</v>
      </c>
      <c r="DR520" s="79">
        <v>0.11816546320915222</v>
      </c>
      <c r="DS520" s="79">
        <v>0.27296242117881775</v>
      </c>
      <c r="DT520" s="79">
        <v>0.11862249672412872</v>
      </c>
      <c r="DU520" s="79">
        <v>-4.467536136507988E-2</v>
      </c>
      <c r="DV520" s="79">
        <v>-6.6032811999320984E-2</v>
      </c>
      <c r="DW520" s="79">
        <v>-6.4522355794906616E-2</v>
      </c>
      <c r="DX520" s="79">
        <v>-4.5637216418981552E-2</v>
      </c>
      <c r="DY520" s="79">
        <v>0.15203545987606049</v>
      </c>
      <c r="DZ520" s="79">
        <v>1.3976342044770718E-2</v>
      </c>
      <c r="EA520" s="79">
        <v>4.0097393095493317E-2</v>
      </c>
      <c r="EB520" s="79">
        <v>8.5739776492118835E-2</v>
      </c>
      <c r="EC520" s="79">
        <v>7.6459109783172607E-2</v>
      </c>
      <c r="ED520" s="79">
        <v>8.3823613822460175E-2</v>
      </c>
      <c r="EE520" s="79">
        <v>0.10018189251422882</v>
      </c>
      <c r="EF520" s="79">
        <v>0.12946891784667969</v>
      </c>
      <c r="EG520" s="79">
        <v>8.2585737109184265E-2</v>
      </c>
      <c r="EH520" s="79">
        <v>3.9465811103582382E-2</v>
      </c>
      <c r="EI520" s="79">
        <v>0.22454275190830231</v>
      </c>
      <c r="EJ520" s="79">
        <v>9.4973638653755188E-2</v>
      </c>
      <c r="EK520" s="79">
        <v>-5.7027675211429596E-3</v>
      </c>
      <c r="EL520" s="79">
        <v>1.6742020845413208E-2</v>
      </c>
      <c r="EM520" s="79">
        <v>0.20716935396194458</v>
      </c>
      <c r="EN520" s="79">
        <v>0.22065313160419464</v>
      </c>
      <c r="EO520" s="79">
        <v>0.25451076030731201</v>
      </c>
      <c r="EP520" s="79">
        <v>0.19331251084804535</v>
      </c>
      <c r="EQ520" s="79">
        <v>0.35792964696884155</v>
      </c>
      <c r="ER520" s="79">
        <v>0.22340643405914307</v>
      </c>
      <c r="ES520" s="79">
        <v>5.9564139693975449E-2</v>
      </c>
      <c r="ET520" s="79">
        <v>3.9841789752244949E-2</v>
      </c>
      <c r="EU520" s="79">
        <v>3.6997027695178986E-2</v>
      </c>
      <c r="EV520" s="79">
        <v>3.6589264869689941E-2</v>
      </c>
      <c r="EW520" s="79">
        <v>49.046901702880859</v>
      </c>
      <c r="EX520" s="79">
        <v>48.691329956054688</v>
      </c>
      <c r="EY520" s="79">
        <v>48.686542510986328</v>
      </c>
      <c r="EZ520" s="79">
        <v>48.229301452636719</v>
      </c>
      <c r="FA520" s="79">
        <v>47.963993072509766</v>
      </c>
      <c r="FB520" s="79">
        <v>48.04278564453125</v>
      </c>
      <c r="FC520" s="79">
        <v>48.431537628173828</v>
      </c>
      <c r="FD520" s="79">
        <v>48.882652282714844</v>
      </c>
      <c r="FE520" s="79">
        <v>50.182765960693359</v>
      </c>
      <c r="FF520" s="79">
        <v>51.400169372558594</v>
      </c>
      <c r="FG520" s="79">
        <v>52.752803802490234</v>
      </c>
      <c r="FH520" s="79">
        <v>53.466442108154297</v>
      </c>
      <c r="FI520" s="79">
        <v>54.831611633300781</v>
      </c>
      <c r="FJ520" s="79">
        <v>55.175830841064453</v>
      </c>
      <c r="FK520" s="79">
        <v>55.080741882324219</v>
      </c>
      <c r="FL520" s="79">
        <v>54.427761077880859</v>
      </c>
      <c r="FM520" s="79">
        <v>53.26947021484375</v>
      </c>
      <c r="FN520" s="79">
        <v>52.098018646240234</v>
      </c>
      <c r="FO520" s="79">
        <v>51.643890380859375</v>
      </c>
      <c r="FP520" s="79">
        <v>51.3994140625</v>
      </c>
      <c r="FQ520" s="79">
        <v>51.421073913574219</v>
      </c>
      <c r="FR520" s="79">
        <v>50.969924926757813</v>
      </c>
      <c r="FS520" s="79">
        <v>51.138729095458984</v>
      </c>
      <c r="FT520" s="79">
        <v>50.963596343994141</v>
      </c>
      <c r="FU520" s="79">
        <v>4.0186002850532532E-2</v>
      </c>
      <c r="FV520" s="79">
        <v>5.3891520947217941E-2</v>
      </c>
      <c r="FW520" s="79">
        <v>4.3369300663471222E-2</v>
      </c>
      <c r="FX520" s="79">
        <v>149</v>
      </c>
      <c r="FY520" s="79">
        <v>1</v>
      </c>
      <c r="FZ520" s="52"/>
      <c r="GA520" s="34"/>
    </row>
    <row r="521" spans="1:183" x14ac:dyDescent="0.25">
      <c r="A521" t="s">
        <v>186</v>
      </c>
      <c r="B521" t="s">
        <v>236</v>
      </c>
      <c r="C521" t="s">
        <v>194</v>
      </c>
      <c r="D521" t="s">
        <v>203</v>
      </c>
      <c r="E521" t="s">
        <v>243</v>
      </c>
      <c r="F521" t="s">
        <v>1</v>
      </c>
      <c r="G521" t="s">
        <v>1</v>
      </c>
      <c r="H521" s="79">
        <v>24226</v>
      </c>
      <c r="I521" s="79">
        <v>0.49369904398918152</v>
      </c>
      <c r="J521" s="79">
        <v>0.44117620587348938</v>
      </c>
      <c r="K521" s="79">
        <v>0.40097931027412415</v>
      </c>
      <c r="L521" s="79">
        <v>0.39889785647392273</v>
      </c>
      <c r="M521" s="79">
        <v>0.43128666281700134</v>
      </c>
      <c r="N521" s="79">
        <v>0.46617943048477173</v>
      </c>
      <c r="O521" s="79">
        <v>0.5699613094329834</v>
      </c>
      <c r="P521" s="79">
        <v>0.67132514715194702</v>
      </c>
      <c r="Q521" s="79">
        <v>0.63205432891845703</v>
      </c>
      <c r="R521" s="79">
        <v>0.58065301179885864</v>
      </c>
      <c r="S521" s="79">
        <v>0.56849914789199829</v>
      </c>
      <c r="T521" s="79">
        <v>0.55469644069671631</v>
      </c>
      <c r="U521" s="79">
        <v>0.53497052192687988</v>
      </c>
      <c r="V521" s="79">
        <v>0.50794154405593872</v>
      </c>
      <c r="W521" s="79">
        <v>0.49258565902709961</v>
      </c>
      <c r="X521" s="79">
        <v>0.54981982707977295</v>
      </c>
      <c r="Y521" s="79">
        <v>0.6565207839012146</v>
      </c>
      <c r="Z521" s="79">
        <v>0.75156664848327637</v>
      </c>
      <c r="AA521" s="79">
        <v>0.89694082736968994</v>
      </c>
      <c r="AB521" s="79">
        <v>0.89228636026382446</v>
      </c>
      <c r="AC521" s="79">
        <v>0.8836323618888855</v>
      </c>
      <c r="AD521" s="79">
        <v>0.81435614824295044</v>
      </c>
      <c r="AE521" s="79">
        <v>0.72223383188247681</v>
      </c>
      <c r="AF521" s="79">
        <v>0.59349042177200317</v>
      </c>
      <c r="AG521" s="79">
        <v>-9.6639074385166168E-2</v>
      </c>
      <c r="AH521" s="79">
        <v>-0.10754922032356262</v>
      </c>
      <c r="AI521" s="79">
        <v>-0.14115031063556671</v>
      </c>
      <c r="AJ521" s="79">
        <v>-0.13154858350753784</v>
      </c>
      <c r="AK521" s="79">
        <v>-6.7243672907352448E-2</v>
      </c>
      <c r="AL521" s="79">
        <v>-8.8197283446788788E-2</v>
      </c>
      <c r="AM521" s="79">
        <v>-5.0555482506752014E-2</v>
      </c>
      <c r="AN521" s="79">
        <v>-3.5375334322452545E-2</v>
      </c>
      <c r="AO521" s="79">
        <v>-1.1876633390784264E-2</v>
      </c>
      <c r="AP521" s="79">
        <v>-1.7706563696265221E-2</v>
      </c>
      <c r="AQ521" s="79">
        <v>9.8156547173857689E-3</v>
      </c>
      <c r="AR521" s="79">
        <v>9.0360082685947418E-3</v>
      </c>
      <c r="AS521" s="79">
        <v>-2.3755578324198723E-2</v>
      </c>
      <c r="AT521" s="79">
        <v>-5.6753151118755341E-2</v>
      </c>
      <c r="AU521" s="79">
        <v>-3.5410910844802856E-2</v>
      </c>
      <c r="AV521" s="79">
        <v>1.4156867749989033E-2</v>
      </c>
      <c r="AW521" s="79">
        <v>4.3902583420276642E-2</v>
      </c>
      <c r="AX521" s="79">
        <v>-3.8714677095413208E-2</v>
      </c>
      <c r="AY521" s="79">
        <v>-3.7517707794904709E-2</v>
      </c>
      <c r="AZ521" s="79">
        <v>-6.7675948143005371E-2</v>
      </c>
      <c r="BA521" s="79">
        <v>-0.1304338276386261</v>
      </c>
      <c r="BB521" s="79">
        <v>-0.15792945027351379</v>
      </c>
      <c r="BC521" s="79">
        <v>-0.14899423718452454</v>
      </c>
      <c r="BD521" s="79">
        <v>-0.13316549360752106</v>
      </c>
      <c r="BE521" s="79">
        <v>-6.7839667201042175E-2</v>
      </c>
      <c r="BF521" s="79">
        <v>-7.7709876000881195E-2</v>
      </c>
      <c r="BG521" s="79">
        <v>-0.10469994693994522</v>
      </c>
      <c r="BH521" s="79">
        <v>-9.7974330186843872E-2</v>
      </c>
      <c r="BI521" s="79">
        <v>-4.1748229414224625E-2</v>
      </c>
      <c r="BJ521" s="79">
        <v>-5.9002336114645004E-2</v>
      </c>
      <c r="BK521" s="79">
        <v>-1.8893804401159286E-2</v>
      </c>
      <c r="BL521" s="79">
        <v>6.5601133974269032E-4</v>
      </c>
      <c r="BM521" s="79">
        <v>1.8848352134227753E-2</v>
      </c>
      <c r="BN521" s="79">
        <v>1.5785461291670799E-2</v>
      </c>
      <c r="BO521" s="79">
        <v>4.2613372206687927E-2</v>
      </c>
      <c r="BP521" s="79">
        <v>4.0662143379449844E-2</v>
      </c>
      <c r="BQ521" s="79">
        <v>4.484920296818018E-3</v>
      </c>
      <c r="BR521" s="79">
        <v>-2.9765473678708076E-2</v>
      </c>
      <c r="BS521" s="79">
        <v>-9.3141626566648483E-3</v>
      </c>
      <c r="BT521" s="79">
        <v>4.455142468214035E-2</v>
      </c>
      <c r="BU521" s="79">
        <v>7.2411701083183289E-2</v>
      </c>
      <c r="BV521" s="79">
        <v>-4.9072089605033398E-3</v>
      </c>
      <c r="BW521" s="79">
        <v>1.2679750099778175E-2</v>
      </c>
      <c r="BX521" s="79">
        <v>-2.4666925892233849E-2</v>
      </c>
      <c r="BY521" s="79">
        <v>-8.0345228314399719E-2</v>
      </c>
      <c r="BZ521" s="79">
        <v>-0.11598572134971619</v>
      </c>
      <c r="CA521" s="79">
        <v>-0.1077316477894783</v>
      </c>
      <c r="CB521" s="79">
        <v>-9.669368714094162E-2</v>
      </c>
      <c r="CC521" s="79">
        <v>-4.7893278300762177E-2</v>
      </c>
      <c r="CD521" s="79">
        <v>-5.7043235749006271E-2</v>
      </c>
      <c r="CE521" s="79">
        <v>-7.9454541206359863E-2</v>
      </c>
      <c r="CF521" s="79">
        <v>-7.4720896780490875E-2</v>
      </c>
      <c r="CG521" s="79">
        <v>-2.409016527235508E-2</v>
      </c>
      <c r="CH521" s="79">
        <v>-3.8782015442848206E-2</v>
      </c>
      <c r="CI521" s="79">
        <v>3.0349779408425093E-3</v>
      </c>
      <c r="CJ521" s="79">
        <v>2.5611212477087975E-2</v>
      </c>
      <c r="CK521" s="79">
        <v>4.0128383785486221E-2</v>
      </c>
      <c r="CL521" s="79">
        <v>3.8981936872005463E-2</v>
      </c>
      <c r="CM521" s="79">
        <v>6.5328978002071381E-2</v>
      </c>
      <c r="CN521" s="79">
        <v>6.2566310167312622E-2</v>
      </c>
      <c r="CO521" s="79">
        <v>2.4044202640652657E-2</v>
      </c>
      <c r="CP521" s="79">
        <v>-1.1073892936110497E-2</v>
      </c>
      <c r="CQ521" s="79">
        <v>8.760363794863224E-3</v>
      </c>
      <c r="CR521" s="79">
        <v>6.5602600574493408E-2</v>
      </c>
      <c r="CS521" s="79">
        <v>9.2157021164894104E-2</v>
      </c>
      <c r="CT521" s="79">
        <v>1.8507739529013634E-2</v>
      </c>
      <c r="CU521" s="79">
        <v>4.7446355223655701E-2</v>
      </c>
      <c r="CV521" s="79">
        <v>5.1209889352321625E-3</v>
      </c>
      <c r="CW521" s="79">
        <v>-4.5654021203517914E-2</v>
      </c>
      <c r="CX521" s="79">
        <v>-8.6935624480247498E-2</v>
      </c>
      <c r="CY521" s="79">
        <v>-7.9153314232826233E-2</v>
      </c>
      <c r="CZ521" s="79">
        <v>-7.1433424949645996E-2</v>
      </c>
      <c r="DA521" s="79">
        <v>-2.7946894988417625E-2</v>
      </c>
      <c r="DB521" s="79">
        <v>-3.6376595497131348E-2</v>
      </c>
      <c r="DC521" s="79">
        <v>-5.4209135472774506E-2</v>
      </c>
      <c r="DD521" s="79">
        <v>-5.146745964884758E-2</v>
      </c>
      <c r="DE521" s="79">
        <v>-6.4320997335016727E-3</v>
      </c>
      <c r="DF521" s="79">
        <v>-1.8561692908406258E-2</v>
      </c>
      <c r="DG521" s="79">
        <v>2.4963758885860443E-2</v>
      </c>
      <c r="DH521" s="79">
        <v>5.0566412508487701E-2</v>
      </c>
      <c r="DI521" s="79">
        <v>6.1408411711454391E-2</v>
      </c>
      <c r="DJ521" s="79">
        <v>6.2178406864404678E-2</v>
      </c>
      <c r="DK521" s="79">
        <v>8.8044583797454834E-2</v>
      </c>
      <c r="DL521" s="79">
        <v>8.4470480680465698E-2</v>
      </c>
      <c r="DM521" s="79">
        <v>4.3603487312793732E-2</v>
      </c>
      <c r="DN521" s="79">
        <v>7.6176887378096581E-3</v>
      </c>
      <c r="DO521" s="79">
        <v>2.6834888383746147E-2</v>
      </c>
      <c r="DP521" s="79">
        <v>8.6653776466846466E-2</v>
      </c>
      <c r="DQ521" s="79">
        <v>0.11190235614776611</v>
      </c>
      <c r="DR521" s="79">
        <v>4.1922688484191895E-2</v>
      </c>
      <c r="DS521" s="79">
        <v>8.2212969660758972E-2</v>
      </c>
      <c r="DT521" s="79">
        <v>3.4908905625343323E-2</v>
      </c>
      <c r="DU521" s="79">
        <v>-1.0962813161313534E-2</v>
      </c>
      <c r="DV521" s="79">
        <v>-5.7885527610778809E-2</v>
      </c>
      <c r="DW521" s="79">
        <v>-5.0574980676174164E-2</v>
      </c>
      <c r="DX521" s="79">
        <v>-4.6173166483640671E-2</v>
      </c>
      <c r="DY521" s="79">
        <v>8.5251673590391874E-4</v>
      </c>
      <c r="DZ521" s="79">
        <v>-6.5372465178370476E-3</v>
      </c>
      <c r="EA521" s="79">
        <v>-1.775878481566906E-2</v>
      </c>
      <c r="EB521" s="79">
        <v>-1.7893200740218163E-2</v>
      </c>
      <c r="EC521" s="79">
        <v>1.9063342362642288E-2</v>
      </c>
      <c r="ED521" s="79">
        <v>1.0633240453898907E-2</v>
      </c>
      <c r="EE521" s="79">
        <v>5.6625433266162872E-2</v>
      </c>
      <c r="EF521" s="79">
        <v>8.6597755551338196E-2</v>
      </c>
      <c r="EG521" s="79">
        <v>9.2133402824401855E-2</v>
      </c>
      <c r="EH521" s="79">
        <v>9.5670431852340698E-2</v>
      </c>
      <c r="EI521" s="79">
        <v>0.12084230035543442</v>
      </c>
      <c r="EJ521" s="79">
        <v>0.1160966157913208</v>
      </c>
      <c r="EK521" s="79">
        <v>7.1843981742858887E-2</v>
      </c>
      <c r="EL521" s="79">
        <v>3.4605365246534348E-2</v>
      </c>
      <c r="EM521" s="79">
        <v>5.2931636571884155E-2</v>
      </c>
      <c r="EN521" s="79">
        <v>0.11704833805561066</v>
      </c>
      <c r="EO521" s="79">
        <v>0.14041146636009216</v>
      </c>
      <c r="EP521" s="79">
        <v>7.5730152428150177E-2</v>
      </c>
      <c r="EQ521" s="79">
        <v>0.13241040706634521</v>
      </c>
      <c r="ER521" s="79">
        <v>7.7917918562889099E-2</v>
      </c>
      <c r="ES521" s="79">
        <v>3.9125781506299973E-2</v>
      </c>
      <c r="ET521" s="79">
        <v>-1.594180054962635E-2</v>
      </c>
      <c r="EU521" s="79">
        <v>-9.3124015256762505E-3</v>
      </c>
      <c r="EV521" s="79">
        <v>-9.7013646736741066E-3</v>
      </c>
      <c r="EW521" s="79">
        <v>50.510799407958984</v>
      </c>
      <c r="EX521" s="79">
        <v>49.920280456542969</v>
      </c>
      <c r="EY521" s="79">
        <v>49.914531707763672</v>
      </c>
      <c r="EZ521" s="79">
        <v>49.478015899658203</v>
      </c>
      <c r="FA521" s="79">
        <v>49.146755218505859</v>
      </c>
      <c r="FB521" s="79">
        <v>49.027629852294922</v>
      </c>
      <c r="FC521" s="79">
        <v>49.440315246582031</v>
      </c>
      <c r="FD521" s="79">
        <v>49.781326293945313</v>
      </c>
      <c r="FE521" s="79">
        <v>50.526939392089844</v>
      </c>
      <c r="FF521" s="79">
        <v>51.820377349853516</v>
      </c>
      <c r="FG521" s="79">
        <v>52.689788818359375</v>
      </c>
      <c r="FH521" s="79">
        <v>53.335926055908203</v>
      </c>
      <c r="FI521" s="79">
        <v>53.938278198242188</v>
      </c>
      <c r="FJ521" s="79">
        <v>54.727542877197266</v>
      </c>
      <c r="FK521" s="79">
        <v>54.574466705322266</v>
      </c>
      <c r="FL521" s="79">
        <v>53.950958251953125</v>
      </c>
      <c r="FM521" s="79">
        <v>53.313961029052734</v>
      </c>
      <c r="FN521" s="79">
        <v>52.607765197753906</v>
      </c>
      <c r="FO521" s="79">
        <v>52.20843505859375</v>
      </c>
      <c r="FP521" s="79">
        <v>51.79547119140625</v>
      </c>
      <c r="FQ521" s="79">
        <v>51.910861968994141</v>
      </c>
      <c r="FR521" s="79">
        <v>51.502109527587891</v>
      </c>
      <c r="FS521" s="79">
        <v>51.579368591308594</v>
      </c>
      <c r="FT521" s="79">
        <v>50.735832214355469</v>
      </c>
      <c r="FU521" s="79">
        <v>1.6387414187192917E-2</v>
      </c>
      <c r="FV521" s="79">
        <v>2.3770736530423164E-2</v>
      </c>
      <c r="FW521" s="79">
        <v>1.6708461567759514E-2</v>
      </c>
      <c r="FX521" s="79">
        <v>731</v>
      </c>
      <c r="FY521" s="79">
        <v>1</v>
      </c>
      <c r="FZ521" s="52"/>
      <c r="GA521" s="34"/>
    </row>
    <row r="522" spans="1:183" x14ac:dyDescent="0.25">
      <c r="A522" t="s">
        <v>186</v>
      </c>
      <c r="B522" t="s">
        <v>236</v>
      </c>
      <c r="C522" t="s">
        <v>194</v>
      </c>
      <c r="D522" t="s">
        <v>203</v>
      </c>
      <c r="E522" t="s">
        <v>243</v>
      </c>
      <c r="F522" t="s">
        <v>178</v>
      </c>
      <c r="G522" t="s">
        <v>1</v>
      </c>
      <c r="H522" s="79">
        <v>17318</v>
      </c>
      <c r="I522" s="79">
        <v>0.46723830699920654</v>
      </c>
      <c r="J522" s="79">
        <v>0.39869201183319092</v>
      </c>
      <c r="K522" s="79">
        <v>0.36564892530441284</v>
      </c>
      <c r="L522" s="79">
        <v>0.35434815287590027</v>
      </c>
      <c r="M522" s="79">
        <v>0.36280015110969543</v>
      </c>
      <c r="N522" s="79">
        <v>0.39618906378746033</v>
      </c>
      <c r="O522" s="79">
        <v>0.48064431548118591</v>
      </c>
      <c r="P522" s="79">
        <v>0.5997125506401062</v>
      </c>
      <c r="Q522" s="79">
        <v>0.56101864576339722</v>
      </c>
      <c r="R522" s="79">
        <v>0.50176447629928589</v>
      </c>
      <c r="S522" s="79">
        <v>0.5124431848526001</v>
      </c>
      <c r="T522" s="79">
        <v>0.46280097961425781</v>
      </c>
      <c r="U522" s="79">
        <v>0.47407734394073486</v>
      </c>
      <c r="V522" s="79">
        <v>0.4582233726978302</v>
      </c>
      <c r="W522" s="79">
        <v>0.4400082528591156</v>
      </c>
      <c r="X522" s="79">
        <v>0.47342923283576965</v>
      </c>
      <c r="Y522" s="79">
        <v>0.56252098083496094</v>
      </c>
      <c r="Z522" s="79">
        <v>0.69539725780487061</v>
      </c>
      <c r="AA522" s="79">
        <v>0.82753396034240723</v>
      </c>
      <c r="AB522" s="79">
        <v>0.83308476209640503</v>
      </c>
      <c r="AC522" s="79">
        <v>0.83111387491226196</v>
      </c>
      <c r="AD522" s="79">
        <v>0.77681899070739746</v>
      </c>
      <c r="AE522" s="79">
        <v>0.70293134450912476</v>
      </c>
      <c r="AF522" s="79">
        <v>0.57953709363937378</v>
      </c>
      <c r="AG522" s="79">
        <v>-0.11128793656826019</v>
      </c>
      <c r="AH522" s="79">
        <v>-0.1106046587228775</v>
      </c>
      <c r="AI522" s="79">
        <v>-0.11977734416723251</v>
      </c>
      <c r="AJ522" s="79">
        <v>-0.11196187883615494</v>
      </c>
      <c r="AK522" s="79">
        <v>-6.9932922720909119E-2</v>
      </c>
      <c r="AL522" s="79">
        <v>-7.3819078505039215E-2</v>
      </c>
      <c r="AM522" s="79">
        <v>-6.9302476942539215E-2</v>
      </c>
      <c r="AN522" s="79">
        <v>-1.8664702773094177E-2</v>
      </c>
      <c r="AO522" s="79">
        <v>-2.7615644037723541E-2</v>
      </c>
      <c r="AP522" s="79">
        <v>-1.6580162569880486E-2</v>
      </c>
      <c r="AQ522" s="79">
        <v>4.2194552719593048E-2</v>
      </c>
      <c r="AR522" s="79">
        <v>4.5092511572875082E-4</v>
      </c>
      <c r="AS522" s="79">
        <v>-1.3789372518658638E-2</v>
      </c>
      <c r="AT522" s="79">
        <v>-4.9729902297258377E-2</v>
      </c>
      <c r="AU522" s="79">
        <v>-3.909427672624588E-2</v>
      </c>
      <c r="AV522" s="79">
        <v>-4.8897932283580303E-3</v>
      </c>
      <c r="AW522" s="79">
        <v>2.8703780844807625E-2</v>
      </c>
      <c r="AX522" s="79">
        <v>-1.8245385959744453E-2</v>
      </c>
      <c r="AY522" s="79">
        <v>9.1838110238313675E-3</v>
      </c>
      <c r="AZ522" s="79">
        <v>-2.5731578469276428E-2</v>
      </c>
      <c r="BA522" s="79">
        <v>-7.0957697927951813E-2</v>
      </c>
      <c r="BB522" s="79">
        <v>-0.14391219615936279</v>
      </c>
      <c r="BC522" s="79">
        <v>-0.12580829858779907</v>
      </c>
      <c r="BD522" s="79">
        <v>-0.10701348632574081</v>
      </c>
      <c r="BE522" s="79">
        <v>-7.7935628592967987E-2</v>
      </c>
      <c r="BF522" s="79">
        <v>-7.9338930547237396E-2</v>
      </c>
      <c r="BG522" s="79">
        <v>-8.983137458562851E-2</v>
      </c>
      <c r="BH522" s="79">
        <v>-8.3637796342372894E-2</v>
      </c>
      <c r="BI522" s="79">
        <v>-4.4268045574426651E-2</v>
      </c>
      <c r="BJ522" s="79">
        <v>-4.8706073313951492E-2</v>
      </c>
      <c r="BK522" s="79">
        <v>-3.9670452475547791E-2</v>
      </c>
      <c r="BL522" s="79">
        <v>1.8462805077433586E-2</v>
      </c>
      <c r="BM522" s="79">
        <v>1.5950663946568966E-3</v>
      </c>
      <c r="BN522" s="79">
        <v>1.2598119676113129E-2</v>
      </c>
      <c r="BO522" s="79">
        <v>7.1731820702552795E-2</v>
      </c>
      <c r="BP522" s="79">
        <v>2.6755591854453087E-2</v>
      </c>
      <c r="BQ522" s="79">
        <v>1.504882425069809E-2</v>
      </c>
      <c r="BR522" s="79">
        <v>-1.9430205225944519E-2</v>
      </c>
      <c r="BS522" s="79">
        <v>-1.3099457137286663E-2</v>
      </c>
      <c r="BT522" s="79">
        <v>2.120538242161274E-2</v>
      </c>
      <c r="BU522" s="79">
        <v>5.6816253811120987E-2</v>
      </c>
      <c r="BV522" s="79">
        <v>1.6340846195816994E-2</v>
      </c>
      <c r="BW522" s="79">
        <v>4.8323173075914383E-2</v>
      </c>
      <c r="BX522" s="79">
        <v>9.8337521776556969E-3</v>
      </c>
      <c r="BY522" s="79">
        <v>-3.5123944282531738E-2</v>
      </c>
      <c r="BZ522" s="79">
        <v>-0.1047138050198555</v>
      </c>
      <c r="CA522" s="79">
        <v>-8.7346814572811127E-2</v>
      </c>
      <c r="CB522" s="79">
        <v>-7.1621939539909363E-2</v>
      </c>
      <c r="CC522" s="79">
        <v>-5.483592301607132E-2</v>
      </c>
      <c r="CD522" s="79">
        <v>-5.7684384286403656E-2</v>
      </c>
      <c r="CE522" s="79">
        <v>-6.9090880453586578E-2</v>
      </c>
      <c r="CF522" s="79">
        <v>-6.4020626246929169E-2</v>
      </c>
      <c r="CG522" s="79">
        <v>-2.6492631062865257E-2</v>
      </c>
      <c r="CH522" s="79">
        <v>-3.1312882900238037E-2</v>
      </c>
      <c r="CI522" s="79">
        <v>-1.9147405400872231E-2</v>
      </c>
      <c r="CJ522" s="79">
        <v>4.4177204370498657E-2</v>
      </c>
      <c r="CK522" s="79">
        <v>2.1826315671205521E-2</v>
      </c>
      <c r="CL522" s="79">
        <v>3.2806906849145889E-2</v>
      </c>
      <c r="CM522" s="79">
        <v>9.21892449259758E-2</v>
      </c>
      <c r="CN522" s="79">
        <v>4.4974122196435928E-2</v>
      </c>
      <c r="CO522" s="79">
        <v>3.50220687687397E-2</v>
      </c>
      <c r="CP522" s="79">
        <v>1.5552714467048645E-3</v>
      </c>
      <c r="CQ522" s="79">
        <v>4.904475063085556E-3</v>
      </c>
      <c r="CR522" s="79">
        <v>3.9278820157051086E-2</v>
      </c>
      <c r="CS522" s="79">
        <v>7.6286867260932922E-2</v>
      </c>
      <c r="CT522" s="79">
        <v>4.0295161306858063E-2</v>
      </c>
      <c r="CU522" s="79">
        <v>7.5430974364280701E-2</v>
      </c>
      <c r="CV522" s="79">
        <v>3.4466192126274109E-2</v>
      </c>
      <c r="CW522" s="79">
        <v>-1.0305589996278286E-2</v>
      </c>
      <c r="CX522" s="79">
        <v>-7.7565103769302368E-2</v>
      </c>
      <c r="CY522" s="79">
        <v>-6.0708515346050262E-2</v>
      </c>
      <c r="CZ522" s="79">
        <v>-4.7109849750995636E-2</v>
      </c>
      <c r="DA522" s="79">
        <v>-3.1736217439174652E-2</v>
      </c>
      <c r="DB522" s="79">
        <v>-3.6029838025569916E-2</v>
      </c>
      <c r="DC522" s="79">
        <v>-4.8350382596254349E-2</v>
      </c>
      <c r="DD522" s="79">
        <v>-4.4403456151485443E-2</v>
      </c>
      <c r="DE522" s="79">
        <v>-8.7172156199812889E-3</v>
      </c>
      <c r="DF522" s="79">
        <v>-1.3919693417847157E-2</v>
      </c>
      <c r="DG522" s="79">
        <v>1.3756423722952604E-3</v>
      </c>
      <c r="DH522" s="79">
        <v>6.9891594350337982E-2</v>
      </c>
      <c r="DI522" s="79">
        <v>4.2057562619447708E-2</v>
      </c>
      <c r="DJ522" s="79">
        <v>5.3015697747468948E-2</v>
      </c>
      <c r="DK522" s="79">
        <v>0.1126466691493988</v>
      </c>
      <c r="DL522" s="79">
        <v>6.3192650675773621E-2</v>
      </c>
      <c r="DM522" s="79">
        <v>5.4995313286781311E-2</v>
      </c>
      <c r="DN522" s="79">
        <v>2.2540749981999397E-2</v>
      </c>
      <c r="DO522" s="79">
        <v>2.2908406332135201E-2</v>
      </c>
      <c r="DP522" s="79">
        <v>5.7352259755134583E-2</v>
      </c>
      <c r="DQ522" s="79">
        <v>9.5757484436035156E-2</v>
      </c>
      <c r="DR522" s="79">
        <v>6.4249478280544281E-2</v>
      </c>
      <c r="DS522" s="79">
        <v>0.10253877937793732</v>
      </c>
      <c r="DT522" s="79">
        <v>5.9098627418279648E-2</v>
      </c>
      <c r="DU522" s="79">
        <v>1.4512764289975166E-2</v>
      </c>
      <c r="DV522" s="79">
        <v>-5.0416421145200729E-2</v>
      </c>
      <c r="DW522" s="79">
        <v>-3.4070219844579697E-2</v>
      </c>
      <c r="DX522" s="79">
        <v>-2.2597769275307655E-2</v>
      </c>
      <c r="DY522" s="79">
        <v>1.61608902271837E-3</v>
      </c>
      <c r="DZ522" s="79">
        <v>-4.7641117125749588E-3</v>
      </c>
      <c r="EA522" s="79">
        <v>-1.8404403701424599E-2</v>
      </c>
      <c r="EB522" s="79">
        <v>-1.6079379245638847E-2</v>
      </c>
      <c r="EC522" s="79">
        <v>1.6947660595178604E-2</v>
      </c>
      <c r="ED522" s="79">
        <v>1.1193309910595417E-2</v>
      </c>
      <c r="EE522" s="79">
        <v>3.1007660552859306E-2</v>
      </c>
      <c r="EF522" s="79">
        <v>0.10701910406351089</v>
      </c>
      <c r="EG522" s="79">
        <v>7.1268275380134583E-2</v>
      </c>
      <c r="EH522" s="79">
        <v>8.2193978130817413E-2</v>
      </c>
      <c r="EI522" s="79">
        <v>0.14218392968177795</v>
      </c>
      <c r="EJ522" s="79">
        <v>8.9497320353984833E-2</v>
      </c>
      <c r="EK522" s="79">
        <v>8.3833508193492889E-2</v>
      </c>
      <c r="EL522" s="79">
        <v>5.2840445190668106E-2</v>
      </c>
      <c r="EM522" s="79">
        <v>4.8903223127126694E-2</v>
      </c>
      <c r="EN522" s="79">
        <v>8.344743400812149E-2</v>
      </c>
      <c r="EO522" s="79">
        <v>0.12386996299028397</v>
      </c>
      <c r="EP522" s="79">
        <v>9.8835714161396027E-2</v>
      </c>
      <c r="EQ522" s="79">
        <v>0.14167813956737518</v>
      </c>
      <c r="ER522" s="79">
        <v>9.4663962721824646E-2</v>
      </c>
      <c r="ES522" s="79">
        <v>5.0346523523330688E-2</v>
      </c>
      <c r="ET522" s="79">
        <v>-1.1218021623790264E-2</v>
      </c>
      <c r="EU522" s="79">
        <v>4.3912464752793312E-3</v>
      </c>
      <c r="EV522" s="79">
        <v>1.2793786823749542E-2</v>
      </c>
      <c r="EW522" s="79">
        <v>51.367210388183594</v>
      </c>
      <c r="EX522" s="79">
        <v>50.762725830078125</v>
      </c>
      <c r="EY522" s="79">
        <v>50.653949737548828</v>
      </c>
      <c r="EZ522" s="79">
        <v>50.155868530273438</v>
      </c>
      <c r="FA522" s="79">
        <v>50.328624725341797</v>
      </c>
      <c r="FB522" s="79">
        <v>50.057624816894531</v>
      </c>
      <c r="FC522" s="79">
        <v>50.093395233154297</v>
      </c>
      <c r="FD522" s="79">
        <v>50.103313446044922</v>
      </c>
      <c r="FE522" s="79">
        <v>50.736793518066406</v>
      </c>
      <c r="FF522" s="79">
        <v>52.082996368408203</v>
      </c>
      <c r="FG522" s="79">
        <v>52.9549560546875</v>
      </c>
      <c r="FH522" s="79">
        <v>52.964088439941406</v>
      </c>
      <c r="FI522" s="79">
        <v>53.416763305664063</v>
      </c>
      <c r="FJ522" s="79">
        <v>54.314468383789063</v>
      </c>
      <c r="FK522" s="79">
        <v>54.162570953369141</v>
      </c>
      <c r="FL522" s="79">
        <v>53.597396850585938</v>
      </c>
      <c r="FM522" s="79">
        <v>53.533016204833984</v>
      </c>
      <c r="FN522" s="79">
        <v>52.933975219726563</v>
      </c>
      <c r="FO522" s="79">
        <v>52.409736633300781</v>
      </c>
      <c r="FP522" s="79">
        <v>52.019443511962891</v>
      </c>
      <c r="FQ522" s="79">
        <v>52.354499816894531</v>
      </c>
      <c r="FR522" s="79">
        <v>52.099254608154297</v>
      </c>
      <c r="FS522" s="79">
        <v>52.217967987060547</v>
      </c>
      <c r="FT522" s="79">
        <v>50.658756256103516</v>
      </c>
      <c r="FU522" s="79">
        <v>1.5542999841272831E-2</v>
      </c>
      <c r="FV522" s="79">
        <v>2.3358998820185661E-2</v>
      </c>
      <c r="FW522" s="79">
        <v>1.6314005479216576E-2</v>
      </c>
      <c r="FX522" s="79">
        <v>574</v>
      </c>
      <c r="FY522" s="79">
        <v>1</v>
      </c>
      <c r="FZ522" s="52"/>
      <c r="GA522" s="34"/>
    </row>
    <row r="523" spans="1:183" x14ac:dyDescent="0.25">
      <c r="A523" t="s">
        <v>186</v>
      </c>
      <c r="B523" t="s">
        <v>236</v>
      </c>
      <c r="C523" t="s">
        <v>194</v>
      </c>
      <c r="D523" t="s">
        <v>203</v>
      </c>
      <c r="E523" t="s">
        <v>243</v>
      </c>
      <c r="F523" t="s">
        <v>179</v>
      </c>
      <c r="G523" t="s">
        <v>1</v>
      </c>
      <c r="H523" s="79">
        <v>832</v>
      </c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  <c r="AH523" s="79"/>
      <c r="AI523" s="79"/>
      <c r="AJ523" s="79"/>
      <c r="AK523" s="79"/>
      <c r="AL523" s="79"/>
      <c r="AM523" s="79"/>
      <c r="AN523" s="79"/>
      <c r="AO523" s="79"/>
      <c r="AP523" s="79"/>
      <c r="AQ523" s="79"/>
      <c r="AR523" s="79"/>
      <c r="AS523" s="79"/>
      <c r="AT523" s="79"/>
      <c r="AU523" s="79"/>
      <c r="AV523" s="79"/>
      <c r="AW523" s="79"/>
      <c r="AX523" s="79"/>
      <c r="AY523" s="79"/>
      <c r="AZ523" s="79"/>
      <c r="BA523" s="79"/>
      <c r="BB523" s="79"/>
      <c r="BC523" s="79"/>
      <c r="BD523" s="79"/>
      <c r="BE523" s="79"/>
      <c r="BF523" s="79"/>
      <c r="BG523" s="79"/>
      <c r="BH523" s="79"/>
      <c r="BI523" s="79"/>
      <c r="BJ523" s="79"/>
      <c r="BK523" s="79"/>
      <c r="BL523" s="79"/>
      <c r="BM523" s="79"/>
      <c r="BN523" s="79"/>
      <c r="BO523" s="79"/>
      <c r="BP523" s="79"/>
      <c r="BQ523" s="79"/>
      <c r="BR523" s="79"/>
      <c r="BS523" s="79"/>
      <c r="BT523" s="79"/>
      <c r="BU523" s="79"/>
      <c r="BV523" s="79"/>
      <c r="BW523" s="79"/>
      <c r="BX523" s="79"/>
      <c r="BY523" s="79"/>
      <c r="BZ523" s="79"/>
      <c r="CA523" s="79"/>
      <c r="CB523" s="79"/>
      <c r="CC523" s="79"/>
      <c r="CD523" s="79"/>
      <c r="CE523" s="79"/>
      <c r="CF523" s="79"/>
      <c r="CG523" s="79"/>
      <c r="CH523" s="79"/>
      <c r="CI523" s="79"/>
      <c r="CJ523" s="79"/>
      <c r="CK523" s="79"/>
      <c r="CL523" s="79"/>
      <c r="CM523" s="79"/>
      <c r="CN523" s="79"/>
      <c r="CO523" s="79"/>
      <c r="CP523" s="79"/>
      <c r="CQ523" s="79"/>
      <c r="CR523" s="79"/>
      <c r="CS523" s="79"/>
      <c r="CT523" s="79"/>
      <c r="CU523" s="79"/>
      <c r="CV523" s="79"/>
      <c r="CW523" s="79"/>
      <c r="CX523" s="79"/>
      <c r="CY523" s="79"/>
      <c r="CZ523" s="79"/>
      <c r="DA523" s="79"/>
      <c r="DB523" s="79"/>
      <c r="DC523" s="79"/>
      <c r="DD523" s="79"/>
      <c r="DE523" s="79"/>
      <c r="DF523" s="79"/>
      <c r="DG523" s="79"/>
      <c r="DH523" s="79"/>
      <c r="DI523" s="79"/>
      <c r="DJ523" s="79"/>
      <c r="DK523" s="79"/>
      <c r="DL523" s="79"/>
      <c r="DM523" s="79"/>
      <c r="DN523" s="79"/>
      <c r="DO523" s="79"/>
      <c r="DP523" s="79"/>
      <c r="DQ523" s="79"/>
      <c r="DR523" s="79"/>
      <c r="DS523" s="79"/>
      <c r="DT523" s="79"/>
      <c r="DU523" s="79"/>
      <c r="DV523" s="79"/>
      <c r="DW523" s="79"/>
      <c r="DX523" s="79"/>
      <c r="DY523" s="79"/>
      <c r="DZ523" s="79"/>
      <c r="EA523" s="79"/>
      <c r="EB523" s="79"/>
      <c r="EC523" s="79"/>
      <c r="ED523" s="79"/>
      <c r="EE523" s="79"/>
      <c r="EF523" s="79"/>
      <c r="EG523" s="79"/>
      <c r="EH523" s="79"/>
      <c r="EI523" s="79"/>
      <c r="EJ523" s="79"/>
      <c r="EK523" s="79"/>
      <c r="EL523" s="79"/>
      <c r="EM523" s="79"/>
      <c r="EN523" s="79"/>
      <c r="EO523" s="79"/>
      <c r="EP523" s="79"/>
      <c r="EQ523" s="79"/>
      <c r="ER523" s="79"/>
      <c r="ES523" s="79"/>
      <c r="ET523" s="79"/>
      <c r="EU523" s="79"/>
      <c r="EV523" s="79"/>
      <c r="EW523" s="79"/>
      <c r="EX523" s="79"/>
      <c r="EY523" s="79"/>
      <c r="EZ523" s="79"/>
      <c r="FA523" s="79"/>
      <c r="FB523" s="79"/>
      <c r="FC523" s="79"/>
      <c r="FD523" s="79"/>
      <c r="FE523" s="79"/>
      <c r="FF523" s="79"/>
      <c r="FG523" s="79"/>
      <c r="FH523" s="79"/>
      <c r="FI523" s="79"/>
      <c r="FJ523" s="79"/>
      <c r="FK523" s="79"/>
      <c r="FL523" s="79"/>
      <c r="FM523" s="79"/>
      <c r="FN523" s="79"/>
      <c r="FO523" s="79"/>
      <c r="FP523" s="79"/>
      <c r="FQ523" s="79"/>
      <c r="FR523" s="79"/>
      <c r="FS523" s="79"/>
      <c r="FT523" s="79"/>
      <c r="FU523" s="79"/>
      <c r="FV523" s="79"/>
      <c r="FW523" s="79"/>
      <c r="FX523" s="79">
        <v>9</v>
      </c>
      <c r="FY523" s="79">
        <v>0</v>
      </c>
      <c r="FZ523" s="52"/>
      <c r="GA523" s="34"/>
    </row>
    <row r="524" spans="1:183" x14ac:dyDescent="0.25">
      <c r="A524" t="s">
        <v>186</v>
      </c>
      <c r="B524" t="s">
        <v>236</v>
      </c>
      <c r="C524" t="s">
        <v>194</v>
      </c>
      <c r="D524" t="s">
        <v>203</v>
      </c>
      <c r="E524" t="s">
        <v>243</v>
      </c>
      <c r="F524" t="s">
        <v>180</v>
      </c>
      <c r="G524" t="s">
        <v>1</v>
      </c>
      <c r="H524" s="79">
        <v>443</v>
      </c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  <c r="AH524" s="79"/>
      <c r="AI524" s="79"/>
      <c r="AJ524" s="79"/>
      <c r="AK524" s="79"/>
      <c r="AL524" s="79"/>
      <c r="AM524" s="79"/>
      <c r="AN524" s="79"/>
      <c r="AO524" s="79"/>
      <c r="AP524" s="79"/>
      <c r="AQ524" s="79"/>
      <c r="AR524" s="79"/>
      <c r="AS524" s="79"/>
      <c r="AT524" s="79"/>
      <c r="AU524" s="79"/>
      <c r="AV524" s="79"/>
      <c r="AW524" s="79"/>
      <c r="AX524" s="79"/>
      <c r="AY524" s="79"/>
      <c r="AZ524" s="79"/>
      <c r="BA524" s="79"/>
      <c r="BB524" s="79"/>
      <c r="BC524" s="79"/>
      <c r="BD524" s="79"/>
      <c r="BE524" s="79"/>
      <c r="BF524" s="79"/>
      <c r="BG524" s="79"/>
      <c r="BH524" s="79"/>
      <c r="BI524" s="79"/>
      <c r="BJ524" s="79"/>
      <c r="BK524" s="79"/>
      <c r="BL524" s="79"/>
      <c r="BM524" s="79"/>
      <c r="BN524" s="79"/>
      <c r="BO524" s="79"/>
      <c r="BP524" s="79"/>
      <c r="BQ524" s="79"/>
      <c r="BR524" s="79"/>
      <c r="BS524" s="79"/>
      <c r="BT524" s="79"/>
      <c r="BU524" s="79"/>
      <c r="BV524" s="79"/>
      <c r="BW524" s="79"/>
      <c r="BX524" s="79"/>
      <c r="BY524" s="79"/>
      <c r="BZ524" s="79"/>
      <c r="CA524" s="79"/>
      <c r="CB524" s="79"/>
      <c r="CC524" s="79"/>
      <c r="CD524" s="79"/>
      <c r="CE524" s="79"/>
      <c r="CF524" s="79"/>
      <c r="CG524" s="79"/>
      <c r="CH524" s="79"/>
      <c r="CI524" s="79"/>
      <c r="CJ524" s="79"/>
      <c r="CK524" s="79"/>
      <c r="CL524" s="79"/>
      <c r="CM524" s="79"/>
      <c r="CN524" s="79"/>
      <c r="CO524" s="79"/>
      <c r="CP524" s="79"/>
      <c r="CQ524" s="79"/>
      <c r="CR524" s="79"/>
      <c r="CS524" s="79"/>
      <c r="CT524" s="79"/>
      <c r="CU524" s="79"/>
      <c r="CV524" s="79"/>
      <c r="CW524" s="79"/>
      <c r="CX524" s="79"/>
      <c r="CY524" s="79"/>
      <c r="CZ524" s="79"/>
      <c r="DA524" s="79"/>
      <c r="DB524" s="79"/>
      <c r="DC524" s="79"/>
      <c r="DD524" s="79"/>
      <c r="DE524" s="79"/>
      <c r="DF524" s="79"/>
      <c r="DG524" s="79"/>
      <c r="DH524" s="79"/>
      <c r="DI524" s="79"/>
      <c r="DJ524" s="79"/>
      <c r="DK524" s="79"/>
      <c r="DL524" s="79"/>
      <c r="DM524" s="79"/>
      <c r="DN524" s="79"/>
      <c r="DO524" s="79"/>
      <c r="DP524" s="79"/>
      <c r="DQ524" s="79"/>
      <c r="DR524" s="79"/>
      <c r="DS524" s="79"/>
      <c r="DT524" s="79"/>
      <c r="DU524" s="79"/>
      <c r="DV524" s="79"/>
      <c r="DW524" s="79"/>
      <c r="DX524" s="79"/>
      <c r="DY524" s="79"/>
      <c r="DZ524" s="79"/>
      <c r="EA524" s="79"/>
      <c r="EB524" s="79"/>
      <c r="EC524" s="79"/>
      <c r="ED524" s="79"/>
      <c r="EE524" s="79"/>
      <c r="EF524" s="79"/>
      <c r="EG524" s="79"/>
      <c r="EH524" s="79"/>
      <c r="EI524" s="79"/>
      <c r="EJ524" s="79"/>
      <c r="EK524" s="79"/>
      <c r="EL524" s="79"/>
      <c r="EM524" s="79"/>
      <c r="EN524" s="79"/>
      <c r="EO524" s="79"/>
      <c r="EP524" s="79"/>
      <c r="EQ524" s="79"/>
      <c r="ER524" s="79"/>
      <c r="ES524" s="79"/>
      <c r="ET524" s="79"/>
      <c r="EU524" s="79"/>
      <c r="EV524" s="79"/>
      <c r="EW524" s="79"/>
      <c r="EX524" s="79"/>
      <c r="EY524" s="79"/>
      <c r="EZ524" s="79"/>
      <c r="FA524" s="79"/>
      <c r="FB524" s="79"/>
      <c r="FC524" s="79"/>
      <c r="FD524" s="79"/>
      <c r="FE524" s="79"/>
      <c r="FF524" s="79"/>
      <c r="FG524" s="79"/>
      <c r="FH524" s="79"/>
      <c r="FI524" s="79"/>
      <c r="FJ524" s="79"/>
      <c r="FK524" s="79"/>
      <c r="FL524" s="79"/>
      <c r="FM524" s="79"/>
      <c r="FN524" s="79"/>
      <c r="FO524" s="79"/>
      <c r="FP524" s="79"/>
      <c r="FQ524" s="79"/>
      <c r="FR524" s="79"/>
      <c r="FS524" s="79"/>
      <c r="FT524" s="79"/>
      <c r="FU524" s="79"/>
      <c r="FV524" s="79"/>
      <c r="FW524" s="79"/>
      <c r="FX524" s="79">
        <v>19</v>
      </c>
      <c r="FY524" s="79">
        <v>0</v>
      </c>
      <c r="FZ524" s="52"/>
      <c r="GA524" s="34"/>
    </row>
    <row r="525" spans="1:183" x14ac:dyDescent="0.25">
      <c r="A525" t="s">
        <v>186</v>
      </c>
      <c r="B525" t="s">
        <v>236</v>
      </c>
      <c r="C525" t="s">
        <v>194</v>
      </c>
      <c r="D525" t="s">
        <v>203</v>
      </c>
      <c r="E525" t="s">
        <v>243</v>
      </c>
      <c r="F525" t="s">
        <v>181</v>
      </c>
      <c r="G525" t="s">
        <v>1</v>
      </c>
      <c r="H525" s="79">
        <v>186</v>
      </c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  <c r="AH525" s="79"/>
      <c r="AI525" s="79"/>
      <c r="AJ525" s="79"/>
      <c r="AK525" s="79"/>
      <c r="AL525" s="79"/>
      <c r="AM525" s="79"/>
      <c r="AN525" s="79"/>
      <c r="AO525" s="79"/>
      <c r="AP525" s="79"/>
      <c r="AQ525" s="79"/>
      <c r="AR525" s="79"/>
      <c r="AS525" s="79"/>
      <c r="AT525" s="79"/>
      <c r="AU525" s="79"/>
      <c r="AV525" s="79"/>
      <c r="AW525" s="79"/>
      <c r="AX525" s="79"/>
      <c r="AY525" s="79"/>
      <c r="AZ525" s="79"/>
      <c r="BA525" s="79"/>
      <c r="BB525" s="79"/>
      <c r="BC525" s="79"/>
      <c r="BD525" s="79"/>
      <c r="BE525" s="79"/>
      <c r="BF525" s="79"/>
      <c r="BG525" s="79"/>
      <c r="BH525" s="79"/>
      <c r="BI525" s="79"/>
      <c r="BJ525" s="79"/>
      <c r="BK525" s="79"/>
      <c r="BL525" s="79"/>
      <c r="BM525" s="79"/>
      <c r="BN525" s="79"/>
      <c r="BO525" s="79"/>
      <c r="BP525" s="79"/>
      <c r="BQ525" s="79"/>
      <c r="BR525" s="79"/>
      <c r="BS525" s="79"/>
      <c r="BT525" s="79"/>
      <c r="BU525" s="79"/>
      <c r="BV525" s="79"/>
      <c r="BW525" s="79"/>
      <c r="BX525" s="79"/>
      <c r="BY525" s="79"/>
      <c r="BZ525" s="79"/>
      <c r="CA525" s="79"/>
      <c r="CB525" s="79"/>
      <c r="CC525" s="79"/>
      <c r="CD525" s="79"/>
      <c r="CE525" s="79"/>
      <c r="CF525" s="79"/>
      <c r="CG525" s="79"/>
      <c r="CH525" s="79"/>
      <c r="CI525" s="79"/>
      <c r="CJ525" s="79"/>
      <c r="CK525" s="79"/>
      <c r="CL525" s="79"/>
      <c r="CM525" s="79"/>
      <c r="CN525" s="79"/>
      <c r="CO525" s="79"/>
      <c r="CP525" s="79"/>
      <c r="CQ525" s="79"/>
      <c r="CR525" s="79"/>
      <c r="CS525" s="79"/>
      <c r="CT525" s="79"/>
      <c r="CU525" s="79"/>
      <c r="CV525" s="79"/>
      <c r="CW525" s="79"/>
      <c r="CX525" s="79"/>
      <c r="CY525" s="79"/>
      <c r="CZ525" s="79"/>
      <c r="DA525" s="79"/>
      <c r="DB525" s="79"/>
      <c r="DC525" s="79"/>
      <c r="DD525" s="79"/>
      <c r="DE525" s="79"/>
      <c r="DF525" s="79"/>
      <c r="DG525" s="79"/>
      <c r="DH525" s="79"/>
      <c r="DI525" s="79"/>
      <c r="DJ525" s="79"/>
      <c r="DK525" s="79"/>
      <c r="DL525" s="79"/>
      <c r="DM525" s="79"/>
      <c r="DN525" s="79"/>
      <c r="DO525" s="79"/>
      <c r="DP525" s="79"/>
      <c r="DQ525" s="79"/>
      <c r="DR525" s="79"/>
      <c r="DS525" s="79"/>
      <c r="DT525" s="79"/>
      <c r="DU525" s="79"/>
      <c r="DV525" s="79"/>
      <c r="DW525" s="79"/>
      <c r="DX525" s="79"/>
      <c r="DY525" s="79"/>
      <c r="DZ525" s="79"/>
      <c r="EA525" s="79"/>
      <c r="EB525" s="79"/>
      <c r="EC525" s="79"/>
      <c r="ED525" s="79"/>
      <c r="EE525" s="79"/>
      <c r="EF525" s="79"/>
      <c r="EG525" s="79"/>
      <c r="EH525" s="79"/>
      <c r="EI525" s="79"/>
      <c r="EJ525" s="79"/>
      <c r="EK525" s="79"/>
      <c r="EL525" s="79"/>
      <c r="EM525" s="79"/>
      <c r="EN525" s="79"/>
      <c r="EO525" s="79"/>
      <c r="EP525" s="79"/>
      <c r="EQ525" s="79"/>
      <c r="ER525" s="79"/>
      <c r="ES525" s="79"/>
      <c r="ET525" s="79"/>
      <c r="EU525" s="79"/>
      <c r="EV525" s="79"/>
      <c r="EW525" s="79"/>
      <c r="EX525" s="79"/>
      <c r="EY525" s="79"/>
      <c r="EZ525" s="79"/>
      <c r="FA525" s="79"/>
      <c r="FB525" s="79"/>
      <c r="FC525" s="79"/>
      <c r="FD525" s="79"/>
      <c r="FE525" s="79"/>
      <c r="FF525" s="79"/>
      <c r="FG525" s="79"/>
      <c r="FH525" s="79"/>
      <c r="FI525" s="79"/>
      <c r="FJ525" s="79"/>
      <c r="FK525" s="79"/>
      <c r="FL525" s="79"/>
      <c r="FM525" s="79"/>
      <c r="FN525" s="79"/>
      <c r="FO525" s="79"/>
      <c r="FP525" s="79"/>
      <c r="FQ525" s="79"/>
      <c r="FR525" s="79"/>
      <c r="FS525" s="79"/>
      <c r="FT525" s="79"/>
      <c r="FU525" s="79"/>
      <c r="FV525" s="79"/>
      <c r="FW525" s="79"/>
      <c r="FX525" s="79">
        <v>0</v>
      </c>
      <c r="FY525" s="79">
        <v>0</v>
      </c>
      <c r="FZ525" s="52"/>
      <c r="GA525" s="34"/>
    </row>
    <row r="526" spans="1:183" x14ac:dyDescent="0.25">
      <c r="A526" t="s">
        <v>186</v>
      </c>
      <c r="B526" t="s">
        <v>236</v>
      </c>
      <c r="C526" t="s">
        <v>194</v>
      </c>
      <c r="D526" t="s">
        <v>203</v>
      </c>
      <c r="E526" t="s">
        <v>243</v>
      </c>
      <c r="F526" t="s">
        <v>182</v>
      </c>
      <c r="G526" t="s">
        <v>1</v>
      </c>
      <c r="H526" s="79">
        <v>2017</v>
      </c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  <c r="AH526" s="79"/>
      <c r="AI526" s="79"/>
      <c r="AJ526" s="79"/>
      <c r="AK526" s="79"/>
      <c r="AL526" s="79"/>
      <c r="AM526" s="79"/>
      <c r="AN526" s="79"/>
      <c r="AO526" s="79"/>
      <c r="AP526" s="79"/>
      <c r="AQ526" s="79"/>
      <c r="AR526" s="79"/>
      <c r="AS526" s="79"/>
      <c r="AT526" s="79"/>
      <c r="AU526" s="79"/>
      <c r="AV526" s="79"/>
      <c r="AW526" s="79"/>
      <c r="AX526" s="79"/>
      <c r="AY526" s="79"/>
      <c r="AZ526" s="79"/>
      <c r="BA526" s="79"/>
      <c r="BB526" s="79"/>
      <c r="BC526" s="79"/>
      <c r="BD526" s="79"/>
      <c r="BE526" s="79"/>
      <c r="BF526" s="79"/>
      <c r="BG526" s="79"/>
      <c r="BH526" s="79"/>
      <c r="BI526" s="79"/>
      <c r="BJ526" s="79"/>
      <c r="BK526" s="79"/>
      <c r="BL526" s="79"/>
      <c r="BM526" s="79"/>
      <c r="BN526" s="79"/>
      <c r="BO526" s="79"/>
      <c r="BP526" s="79"/>
      <c r="BQ526" s="79"/>
      <c r="BR526" s="79"/>
      <c r="BS526" s="79"/>
      <c r="BT526" s="79"/>
      <c r="BU526" s="79"/>
      <c r="BV526" s="79"/>
      <c r="BW526" s="79"/>
      <c r="BX526" s="79"/>
      <c r="BY526" s="79"/>
      <c r="BZ526" s="79"/>
      <c r="CA526" s="79"/>
      <c r="CB526" s="79"/>
      <c r="CC526" s="79"/>
      <c r="CD526" s="79"/>
      <c r="CE526" s="79"/>
      <c r="CF526" s="79"/>
      <c r="CG526" s="79"/>
      <c r="CH526" s="79"/>
      <c r="CI526" s="79"/>
      <c r="CJ526" s="79"/>
      <c r="CK526" s="79"/>
      <c r="CL526" s="79"/>
      <c r="CM526" s="79"/>
      <c r="CN526" s="79"/>
      <c r="CO526" s="79"/>
      <c r="CP526" s="79"/>
      <c r="CQ526" s="79"/>
      <c r="CR526" s="79"/>
      <c r="CS526" s="79"/>
      <c r="CT526" s="79"/>
      <c r="CU526" s="79"/>
      <c r="CV526" s="79"/>
      <c r="CW526" s="79"/>
      <c r="CX526" s="79"/>
      <c r="CY526" s="79"/>
      <c r="CZ526" s="79"/>
      <c r="DA526" s="79"/>
      <c r="DB526" s="79"/>
      <c r="DC526" s="79"/>
      <c r="DD526" s="79"/>
      <c r="DE526" s="79"/>
      <c r="DF526" s="79"/>
      <c r="DG526" s="79"/>
      <c r="DH526" s="79"/>
      <c r="DI526" s="79"/>
      <c r="DJ526" s="79"/>
      <c r="DK526" s="79"/>
      <c r="DL526" s="79"/>
      <c r="DM526" s="79"/>
      <c r="DN526" s="79"/>
      <c r="DO526" s="79"/>
      <c r="DP526" s="79"/>
      <c r="DQ526" s="79"/>
      <c r="DR526" s="79"/>
      <c r="DS526" s="79"/>
      <c r="DT526" s="79"/>
      <c r="DU526" s="79"/>
      <c r="DV526" s="79"/>
      <c r="DW526" s="79"/>
      <c r="DX526" s="79"/>
      <c r="DY526" s="79"/>
      <c r="DZ526" s="79"/>
      <c r="EA526" s="79"/>
      <c r="EB526" s="79"/>
      <c r="EC526" s="79"/>
      <c r="ED526" s="79"/>
      <c r="EE526" s="79"/>
      <c r="EF526" s="79"/>
      <c r="EG526" s="79"/>
      <c r="EH526" s="79"/>
      <c r="EI526" s="79"/>
      <c r="EJ526" s="79"/>
      <c r="EK526" s="79"/>
      <c r="EL526" s="79"/>
      <c r="EM526" s="79"/>
      <c r="EN526" s="79"/>
      <c r="EO526" s="79"/>
      <c r="EP526" s="79"/>
      <c r="EQ526" s="79"/>
      <c r="ER526" s="79"/>
      <c r="ES526" s="79"/>
      <c r="ET526" s="79"/>
      <c r="EU526" s="79"/>
      <c r="EV526" s="79"/>
      <c r="EW526" s="79"/>
      <c r="EX526" s="79"/>
      <c r="EY526" s="79"/>
      <c r="EZ526" s="79"/>
      <c r="FA526" s="79"/>
      <c r="FB526" s="79"/>
      <c r="FC526" s="79"/>
      <c r="FD526" s="79"/>
      <c r="FE526" s="79"/>
      <c r="FF526" s="79"/>
      <c r="FG526" s="79"/>
      <c r="FH526" s="79"/>
      <c r="FI526" s="79"/>
      <c r="FJ526" s="79"/>
      <c r="FK526" s="79"/>
      <c r="FL526" s="79"/>
      <c r="FM526" s="79"/>
      <c r="FN526" s="79"/>
      <c r="FO526" s="79"/>
      <c r="FP526" s="79"/>
      <c r="FQ526" s="79"/>
      <c r="FR526" s="79"/>
      <c r="FS526" s="79"/>
      <c r="FT526" s="79"/>
      <c r="FU526" s="79"/>
      <c r="FV526" s="79"/>
      <c r="FW526" s="79"/>
      <c r="FX526" s="79">
        <v>53</v>
      </c>
      <c r="FY526" s="79">
        <v>0</v>
      </c>
      <c r="FZ526" s="52"/>
      <c r="GA526" s="34"/>
    </row>
    <row r="527" spans="1:183" x14ac:dyDescent="0.25">
      <c r="A527" t="s">
        <v>186</v>
      </c>
      <c r="B527" t="s">
        <v>236</v>
      </c>
      <c r="C527" t="s">
        <v>194</v>
      </c>
      <c r="D527" t="s">
        <v>203</v>
      </c>
      <c r="E527" t="s">
        <v>243</v>
      </c>
      <c r="F527" t="s">
        <v>183</v>
      </c>
      <c r="G527" t="s">
        <v>1</v>
      </c>
      <c r="H527" s="79">
        <v>1881</v>
      </c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  <c r="AH527" s="79"/>
      <c r="AI527" s="79"/>
      <c r="AJ527" s="79"/>
      <c r="AK527" s="79"/>
      <c r="AL527" s="79"/>
      <c r="AM527" s="79"/>
      <c r="AN527" s="79"/>
      <c r="AO527" s="79"/>
      <c r="AP527" s="79"/>
      <c r="AQ527" s="79"/>
      <c r="AR527" s="79"/>
      <c r="AS527" s="79"/>
      <c r="AT527" s="79"/>
      <c r="AU527" s="79"/>
      <c r="AV527" s="79"/>
      <c r="AW527" s="79"/>
      <c r="AX527" s="79"/>
      <c r="AY527" s="79"/>
      <c r="AZ527" s="79"/>
      <c r="BA527" s="79"/>
      <c r="BB527" s="79"/>
      <c r="BC527" s="79"/>
      <c r="BD527" s="79"/>
      <c r="BE527" s="79"/>
      <c r="BF527" s="79"/>
      <c r="BG527" s="79"/>
      <c r="BH527" s="79"/>
      <c r="BI527" s="79"/>
      <c r="BJ527" s="79"/>
      <c r="BK527" s="79"/>
      <c r="BL527" s="79"/>
      <c r="BM527" s="79"/>
      <c r="BN527" s="79"/>
      <c r="BO527" s="79"/>
      <c r="BP527" s="79"/>
      <c r="BQ527" s="79"/>
      <c r="BR527" s="79"/>
      <c r="BS527" s="79"/>
      <c r="BT527" s="79"/>
      <c r="BU527" s="79"/>
      <c r="BV527" s="79"/>
      <c r="BW527" s="79"/>
      <c r="BX527" s="79"/>
      <c r="BY527" s="79"/>
      <c r="BZ527" s="79"/>
      <c r="CA527" s="79"/>
      <c r="CB527" s="79"/>
      <c r="CC527" s="79"/>
      <c r="CD527" s="79"/>
      <c r="CE527" s="79"/>
      <c r="CF527" s="79"/>
      <c r="CG527" s="79"/>
      <c r="CH527" s="79"/>
      <c r="CI527" s="79"/>
      <c r="CJ527" s="79"/>
      <c r="CK527" s="79"/>
      <c r="CL527" s="79"/>
      <c r="CM527" s="79"/>
      <c r="CN527" s="79"/>
      <c r="CO527" s="79"/>
      <c r="CP527" s="79"/>
      <c r="CQ527" s="79"/>
      <c r="CR527" s="79"/>
      <c r="CS527" s="79"/>
      <c r="CT527" s="79"/>
      <c r="CU527" s="79"/>
      <c r="CV527" s="79"/>
      <c r="CW527" s="79"/>
      <c r="CX527" s="79"/>
      <c r="CY527" s="79"/>
      <c r="CZ527" s="79"/>
      <c r="DA527" s="79"/>
      <c r="DB527" s="79"/>
      <c r="DC527" s="79"/>
      <c r="DD527" s="79"/>
      <c r="DE527" s="79"/>
      <c r="DF527" s="79"/>
      <c r="DG527" s="79"/>
      <c r="DH527" s="79"/>
      <c r="DI527" s="79"/>
      <c r="DJ527" s="79"/>
      <c r="DK527" s="79"/>
      <c r="DL527" s="79"/>
      <c r="DM527" s="79"/>
      <c r="DN527" s="79"/>
      <c r="DO527" s="79"/>
      <c r="DP527" s="79"/>
      <c r="DQ527" s="79"/>
      <c r="DR527" s="79"/>
      <c r="DS527" s="79"/>
      <c r="DT527" s="79"/>
      <c r="DU527" s="79"/>
      <c r="DV527" s="79"/>
      <c r="DW527" s="79"/>
      <c r="DX527" s="79"/>
      <c r="DY527" s="79"/>
      <c r="DZ527" s="79"/>
      <c r="EA527" s="79"/>
      <c r="EB527" s="79"/>
      <c r="EC527" s="79"/>
      <c r="ED527" s="79"/>
      <c r="EE527" s="79"/>
      <c r="EF527" s="79"/>
      <c r="EG527" s="79"/>
      <c r="EH527" s="79"/>
      <c r="EI527" s="79"/>
      <c r="EJ527" s="79"/>
      <c r="EK527" s="79"/>
      <c r="EL527" s="79"/>
      <c r="EM527" s="79"/>
      <c r="EN527" s="79"/>
      <c r="EO527" s="79"/>
      <c r="EP527" s="79"/>
      <c r="EQ527" s="79"/>
      <c r="ER527" s="79"/>
      <c r="ES527" s="79"/>
      <c r="ET527" s="79"/>
      <c r="EU527" s="79"/>
      <c r="EV527" s="79"/>
      <c r="EW527" s="79"/>
      <c r="EX527" s="79"/>
      <c r="EY527" s="79"/>
      <c r="EZ527" s="79"/>
      <c r="FA527" s="79"/>
      <c r="FB527" s="79"/>
      <c r="FC527" s="79"/>
      <c r="FD527" s="79"/>
      <c r="FE527" s="79"/>
      <c r="FF527" s="79"/>
      <c r="FG527" s="79"/>
      <c r="FH527" s="79"/>
      <c r="FI527" s="79"/>
      <c r="FJ527" s="79"/>
      <c r="FK527" s="79"/>
      <c r="FL527" s="79"/>
      <c r="FM527" s="79"/>
      <c r="FN527" s="79"/>
      <c r="FO527" s="79"/>
      <c r="FP527" s="79"/>
      <c r="FQ527" s="79"/>
      <c r="FR527" s="79"/>
      <c r="FS527" s="79"/>
      <c r="FT527" s="79"/>
      <c r="FU527" s="79"/>
      <c r="FV527" s="79"/>
      <c r="FW527" s="79"/>
      <c r="FX527" s="79">
        <v>41</v>
      </c>
      <c r="FY527" s="79">
        <v>0</v>
      </c>
      <c r="FZ527" s="52"/>
      <c r="GA527" s="34"/>
    </row>
    <row r="528" spans="1:183" x14ac:dyDescent="0.25">
      <c r="A528" t="s">
        <v>186</v>
      </c>
      <c r="B528" t="s">
        <v>236</v>
      </c>
      <c r="C528" t="s">
        <v>194</v>
      </c>
      <c r="D528" t="s">
        <v>203</v>
      </c>
      <c r="E528" t="s">
        <v>243</v>
      </c>
      <c r="F528" t="s">
        <v>184</v>
      </c>
      <c r="G528" t="s">
        <v>1</v>
      </c>
      <c r="H528" s="79">
        <v>1074</v>
      </c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  <c r="AH528" s="79"/>
      <c r="AI528" s="79"/>
      <c r="AJ528" s="79"/>
      <c r="AK528" s="79"/>
      <c r="AL528" s="79"/>
      <c r="AM528" s="79"/>
      <c r="AN528" s="79"/>
      <c r="AO528" s="79"/>
      <c r="AP528" s="79"/>
      <c r="AQ528" s="79"/>
      <c r="AR528" s="79"/>
      <c r="AS528" s="79"/>
      <c r="AT528" s="79"/>
      <c r="AU528" s="79"/>
      <c r="AV528" s="79"/>
      <c r="AW528" s="79"/>
      <c r="AX528" s="79"/>
      <c r="AY528" s="79"/>
      <c r="AZ528" s="79"/>
      <c r="BA528" s="79"/>
      <c r="BB528" s="79"/>
      <c r="BC528" s="79"/>
      <c r="BD528" s="79"/>
      <c r="BE528" s="79"/>
      <c r="BF528" s="79"/>
      <c r="BG528" s="79"/>
      <c r="BH528" s="79"/>
      <c r="BI528" s="79"/>
      <c r="BJ528" s="79"/>
      <c r="BK528" s="79"/>
      <c r="BL528" s="79"/>
      <c r="BM528" s="79"/>
      <c r="BN528" s="79"/>
      <c r="BO528" s="79"/>
      <c r="BP528" s="79"/>
      <c r="BQ528" s="79"/>
      <c r="BR528" s="79"/>
      <c r="BS528" s="79"/>
      <c r="BT528" s="79"/>
      <c r="BU528" s="79"/>
      <c r="BV528" s="79"/>
      <c r="BW528" s="79"/>
      <c r="BX528" s="79"/>
      <c r="BY528" s="79"/>
      <c r="BZ528" s="79"/>
      <c r="CA528" s="79"/>
      <c r="CB528" s="79"/>
      <c r="CC528" s="79"/>
      <c r="CD528" s="79"/>
      <c r="CE528" s="79"/>
      <c r="CF528" s="79"/>
      <c r="CG528" s="79"/>
      <c r="CH528" s="79"/>
      <c r="CI528" s="79"/>
      <c r="CJ528" s="79"/>
      <c r="CK528" s="79"/>
      <c r="CL528" s="79"/>
      <c r="CM528" s="79"/>
      <c r="CN528" s="79"/>
      <c r="CO528" s="79"/>
      <c r="CP528" s="79"/>
      <c r="CQ528" s="79"/>
      <c r="CR528" s="79"/>
      <c r="CS528" s="79"/>
      <c r="CT528" s="79"/>
      <c r="CU528" s="79"/>
      <c r="CV528" s="79"/>
      <c r="CW528" s="79"/>
      <c r="CX528" s="79"/>
      <c r="CY528" s="79"/>
      <c r="CZ528" s="79"/>
      <c r="DA528" s="79"/>
      <c r="DB528" s="79"/>
      <c r="DC528" s="79"/>
      <c r="DD528" s="79"/>
      <c r="DE528" s="79"/>
      <c r="DF528" s="79"/>
      <c r="DG528" s="79"/>
      <c r="DH528" s="79"/>
      <c r="DI528" s="79"/>
      <c r="DJ528" s="79"/>
      <c r="DK528" s="79"/>
      <c r="DL528" s="79"/>
      <c r="DM528" s="79"/>
      <c r="DN528" s="79"/>
      <c r="DO528" s="79"/>
      <c r="DP528" s="79"/>
      <c r="DQ528" s="79"/>
      <c r="DR528" s="79"/>
      <c r="DS528" s="79"/>
      <c r="DT528" s="79"/>
      <c r="DU528" s="79"/>
      <c r="DV528" s="79"/>
      <c r="DW528" s="79"/>
      <c r="DX528" s="79"/>
      <c r="DY528" s="79"/>
      <c r="DZ528" s="79"/>
      <c r="EA528" s="79"/>
      <c r="EB528" s="79"/>
      <c r="EC528" s="79"/>
      <c r="ED528" s="79"/>
      <c r="EE528" s="79"/>
      <c r="EF528" s="79"/>
      <c r="EG528" s="79"/>
      <c r="EH528" s="79"/>
      <c r="EI528" s="79"/>
      <c r="EJ528" s="79"/>
      <c r="EK528" s="79"/>
      <c r="EL528" s="79"/>
      <c r="EM528" s="79"/>
      <c r="EN528" s="79"/>
      <c r="EO528" s="79"/>
      <c r="EP528" s="79"/>
      <c r="EQ528" s="79"/>
      <c r="ER528" s="79"/>
      <c r="ES528" s="79"/>
      <c r="ET528" s="79"/>
      <c r="EU528" s="79"/>
      <c r="EV528" s="79"/>
      <c r="EW528" s="79"/>
      <c r="EX528" s="79"/>
      <c r="EY528" s="79"/>
      <c r="EZ528" s="79"/>
      <c r="FA528" s="79"/>
      <c r="FB528" s="79"/>
      <c r="FC528" s="79"/>
      <c r="FD528" s="79"/>
      <c r="FE528" s="79"/>
      <c r="FF528" s="79"/>
      <c r="FG528" s="79"/>
      <c r="FH528" s="79"/>
      <c r="FI528" s="79"/>
      <c r="FJ528" s="79"/>
      <c r="FK528" s="79"/>
      <c r="FL528" s="79"/>
      <c r="FM528" s="79"/>
      <c r="FN528" s="79"/>
      <c r="FO528" s="79"/>
      <c r="FP528" s="79"/>
      <c r="FQ528" s="79"/>
      <c r="FR528" s="79"/>
      <c r="FS528" s="79"/>
      <c r="FT528" s="79"/>
      <c r="FU528" s="79"/>
      <c r="FV528" s="79"/>
      <c r="FW528" s="79"/>
      <c r="FX528" s="79">
        <v>24</v>
      </c>
      <c r="FY528" s="79">
        <v>0</v>
      </c>
      <c r="FZ528" s="52"/>
      <c r="GA528" s="34"/>
    </row>
    <row r="529" spans="1:183" x14ac:dyDescent="0.25">
      <c r="A529" t="s">
        <v>186</v>
      </c>
      <c r="B529" t="s">
        <v>236</v>
      </c>
      <c r="C529" t="s">
        <v>194</v>
      </c>
      <c r="D529" t="s">
        <v>203</v>
      </c>
      <c r="E529" t="s">
        <v>243</v>
      </c>
      <c r="F529" t="s">
        <v>185</v>
      </c>
      <c r="G529" t="s">
        <v>1</v>
      </c>
      <c r="H529" s="79">
        <v>475</v>
      </c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  <c r="AH529" s="79"/>
      <c r="AI529" s="79"/>
      <c r="AJ529" s="79"/>
      <c r="AK529" s="79"/>
      <c r="AL529" s="79"/>
      <c r="AM529" s="79"/>
      <c r="AN529" s="79"/>
      <c r="AO529" s="79"/>
      <c r="AP529" s="79"/>
      <c r="AQ529" s="79"/>
      <c r="AR529" s="79"/>
      <c r="AS529" s="79"/>
      <c r="AT529" s="79"/>
      <c r="AU529" s="79"/>
      <c r="AV529" s="79"/>
      <c r="AW529" s="79"/>
      <c r="AX529" s="79"/>
      <c r="AY529" s="79"/>
      <c r="AZ529" s="79"/>
      <c r="BA529" s="79"/>
      <c r="BB529" s="79"/>
      <c r="BC529" s="79"/>
      <c r="BD529" s="79"/>
      <c r="BE529" s="79"/>
      <c r="BF529" s="79"/>
      <c r="BG529" s="79"/>
      <c r="BH529" s="79"/>
      <c r="BI529" s="79"/>
      <c r="BJ529" s="79"/>
      <c r="BK529" s="79"/>
      <c r="BL529" s="79"/>
      <c r="BM529" s="79"/>
      <c r="BN529" s="79"/>
      <c r="BO529" s="79"/>
      <c r="BP529" s="79"/>
      <c r="BQ529" s="79"/>
      <c r="BR529" s="79"/>
      <c r="BS529" s="79"/>
      <c r="BT529" s="79"/>
      <c r="BU529" s="79"/>
      <c r="BV529" s="79"/>
      <c r="BW529" s="79"/>
      <c r="BX529" s="79"/>
      <c r="BY529" s="79"/>
      <c r="BZ529" s="79"/>
      <c r="CA529" s="79"/>
      <c r="CB529" s="79"/>
      <c r="CC529" s="79"/>
      <c r="CD529" s="79"/>
      <c r="CE529" s="79"/>
      <c r="CF529" s="79"/>
      <c r="CG529" s="79"/>
      <c r="CH529" s="79"/>
      <c r="CI529" s="79"/>
      <c r="CJ529" s="79"/>
      <c r="CK529" s="79"/>
      <c r="CL529" s="79"/>
      <c r="CM529" s="79"/>
      <c r="CN529" s="79"/>
      <c r="CO529" s="79"/>
      <c r="CP529" s="79"/>
      <c r="CQ529" s="79"/>
      <c r="CR529" s="79"/>
      <c r="CS529" s="79"/>
      <c r="CT529" s="79"/>
      <c r="CU529" s="79"/>
      <c r="CV529" s="79"/>
      <c r="CW529" s="79"/>
      <c r="CX529" s="79"/>
      <c r="CY529" s="79"/>
      <c r="CZ529" s="79"/>
      <c r="DA529" s="79"/>
      <c r="DB529" s="79"/>
      <c r="DC529" s="79"/>
      <c r="DD529" s="79"/>
      <c r="DE529" s="79"/>
      <c r="DF529" s="79"/>
      <c r="DG529" s="79"/>
      <c r="DH529" s="79"/>
      <c r="DI529" s="79"/>
      <c r="DJ529" s="79"/>
      <c r="DK529" s="79"/>
      <c r="DL529" s="79"/>
      <c r="DM529" s="79"/>
      <c r="DN529" s="79"/>
      <c r="DO529" s="79"/>
      <c r="DP529" s="79"/>
      <c r="DQ529" s="79"/>
      <c r="DR529" s="79"/>
      <c r="DS529" s="79"/>
      <c r="DT529" s="79"/>
      <c r="DU529" s="79"/>
      <c r="DV529" s="79"/>
      <c r="DW529" s="79"/>
      <c r="DX529" s="79"/>
      <c r="DY529" s="79"/>
      <c r="DZ529" s="79"/>
      <c r="EA529" s="79"/>
      <c r="EB529" s="79"/>
      <c r="EC529" s="79"/>
      <c r="ED529" s="79"/>
      <c r="EE529" s="79"/>
      <c r="EF529" s="79"/>
      <c r="EG529" s="79"/>
      <c r="EH529" s="79"/>
      <c r="EI529" s="79"/>
      <c r="EJ529" s="79"/>
      <c r="EK529" s="79"/>
      <c r="EL529" s="79"/>
      <c r="EM529" s="79"/>
      <c r="EN529" s="79"/>
      <c r="EO529" s="79"/>
      <c r="EP529" s="79"/>
      <c r="EQ529" s="79"/>
      <c r="ER529" s="79"/>
      <c r="ES529" s="79"/>
      <c r="ET529" s="79"/>
      <c r="EU529" s="79"/>
      <c r="EV529" s="79"/>
      <c r="EW529" s="79"/>
      <c r="EX529" s="79"/>
      <c r="EY529" s="79"/>
      <c r="EZ529" s="79"/>
      <c r="FA529" s="79"/>
      <c r="FB529" s="79"/>
      <c r="FC529" s="79"/>
      <c r="FD529" s="79"/>
      <c r="FE529" s="79"/>
      <c r="FF529" s="79"/>
      <c r="FG529" s="79"/>
      <c r="FH529" s="79"/>
      <c r="FI529" s="79"/>
      <c r="FJ529" s="79"/>
      <c r="FK529" s="79"/>
      <c r="FL529" s="79"/>
      <c r="FM529" s="79"/>
      <c r="FN529" s="79"/>
      <c r="FO529" s="79"/>
      <c r="FP529" s="79"/>
      <c r="FQ529" s="79"/>
      <c r="FR529" s="79"/>
      <c r="FS529" s="79"/>
      <c r="FT529" s="79"/>
      <c r="FU529" s="79"/>
      <c r="FV529" s="79"/>
      <c r="FW529" s="79"/>
      <c r="FX529" s="79">
        <v>11</v>
      </c>
      <c r="FY529" s="79">
        <v>0</v>
      </c>
      <c r="FZ529" s="52"/>
      <c r="GA529" s="34"/>
    </row>
    <row r="530" spans="1:183" x14ac:dyDescent="0.25">
      <c r="FZ530" s="52"/>
      <c r="GA530" s="34"/>
    </row>
    <row r="531" spans="1:183" x14ac:dyDescent="0.25">
      <c r="FZ531" s="52"/>
      <c r="GA531" s="34"/>
    </row>
    <row r="532" spans="1:183" x14ac:dyDescent="0.25">
      <c r="FZ532" s="52"/>
      <c r="GA532" s="34"/>
    </row>
    <row r="533" spans="1:183" x14ac:dyDescent="0.25">
      <c r="FZ533" s="52"/>
      <c r="GA533" s="34"/>
    </row>
    <row r="534" spans="1:183" x14ac:dyDescent="0.25">
      <c r="FZ534" s="52"/>
      <c r="GA534" s="34"/>
    </row>
    <row r="535" spans="1:183" x14ac:dyDescent="0.25">
      <c r="FZ535" s="52"/>
      <c r="GA535" s="34"/>
    </row>
    <row r="536" spans="1:183" x14ac:dyDescent="0.25">
      <c r="FZ536" s="52"/>
      <c r="GA536" s="34"/>
    </row>
    <row r="537" spans="1:183" x14ac:dyDescent="0.25">
      <c r="FZ537" s="52"/>
      <c r="GA537" s="34"/>
    </row>
    <row r="538" spans="1:183" x14ac:dyDescent="0.25">
      <c r="FZ538" s="52"/>
      <c r="GA538" s="34"/>
    </row>
    <row r="539" spans="1:183" x14ac:dyDescent="0.25">
      <c r="FZ539" s="52"/>
      <c r="GA539" s="34"/>
    </row>
    <row r="540" spans="1:183" x14ac:dyDescent="0.25">
      <c r="FZ540" s="52"/>
      <c r="GA540" s="34"/>
    </row>
    <row r="541" spans="1:183" x14ac:dyDescent="0.25">
      <c r="FZ541" s="52"/>
      <c r="GA541" s="34"/>
    </row>
    <row r="542" spans="1:183" x14ac:dyDescent="0.25">
      <c r="FZ542" s="52"/>
      <c r="GA542" s="34"/>
    </row>
    <row r="543" spans="1:183" x14ac:dyDescent="0.25">
      <c r="FZ543" s="52"/>
      <c r="GA543" s="34"/>
    </row>
    <row r="544" spans="1:183" x14ac:dyDescent="0.25">
      <c r="FZ544" s="52"/>
      <c r="GA544" s="34"/>
    </row>
    <row r="545" spans="182:183" x14ac:dyDescent="0.25">
      <c r="FZ545" s="52"/>
      <c r="GA545" s="34"/>
    </row>
    <row r="546" spans="182:183" x14ac:dyDescent="0.25">
      <c r="FZ546" s="52"/>
      <c r="GA546" s="34"/>
    </row>
    <row r="547" spans="182:183" x14ac:dyDescent="0.25">
      <c r="FZ547" s="52"/>
      <c r="GA547" s="34"/>
    </row>
    <row r="548" spans="182:183" x14ac:dyDescent="0.25">
      <c r="FZ548" s="52"/>
      <c r="GA548" s="34"/>
    </row>
    <row r="549" spans="182:183" x14ac:dyDescent="0.25">
      <c r="FZ549" s="52"/>
      <c r="GA549" s="34"/>
    </row>
    <row r="550" spans="182:183" x14ac:dyDescent="0.25">
      <c r="FZ550" s="52"/>
      <c r="GA550" s="34"/>
    </row>
    <row r="551" spans="182:183" x14ac:dyDescent="0.25">
      <c r="FZ551" s="52"/>
      <c r="GA551" s="34"/>
    </row>
    <row r="552" spans="182:183" x14ac:dyDescent="0.25">
      <c r="FZ552" s="52"/>
      <c r="GA552" s="34"/>
    </row>
    <row r="553" spans="182:183" x14ac:dyDescent="0.25">
      <c r="FZ553" s="52"/>
      <c r="GA553" s="34"/>
    </row>
    <row r="554" spans="182:183" x14ac:dyDescent="0.25">
      <c r="FZ554" s="52"/>
      <c r="GA554" s="34"/>
    </row>
    <row r="555" spans="182:183" x14ac:dyDescent="0.25">
      <c r="FZ555" s="52"/>
      <c r="GA555" s="34"/>
    </row>
    <row r="556" spans="182:183" x14ac:dyDescent="0.25">
      <c r="FZ556" s="52"/>
      <c r="GA556" s="34"/>
    </row>
    <row r="557" spans="182:183" x14ac:dyDescent="0.25">
      <c r="FZ557" s="52"/>
      <c r="GA557" s="34"/>
    </row>
    <row r="558" spans="182:183" x14ac:dyDescent="0.25">
      <c r="FZ558" s="52"/>
      <c r="GA558" s="34"/>
    </row>
    <row r="559" spans="182:183" x14ac:dyDescent="0.25">
      <c r="FZ559" s="52"/>
      <c r="GA559" s="34"/>
    </row>
    <row r="560" spans="182:183" x14ac:dyDescent="0.25">
      <c r="FZ560" s="52"/>
      <c r="GA560" s="34"/>
    </row>
    <row r="561" spans="182:183" x14ac:dyDescent="0.25">
      <c r="FZ561" s="52"/>
      <c r="GA561" s="34"/>
    </row>
    <row r="562" spans="182:183" x14ac:dyDescent="0.25">
      <c r="FZ562" s="52"/>
      <c r="GA562" s="34"/>
    </row>
    <row r="563" spans="182:183" x14ac:dyDescent="0.25">
      <c r="FZ563" s="52"/>
      <c r="GA563" s="34"/>
    </row>
    <row r="564" spans="182:183" x14ac:dyDescent="0.25">
      <c r="FZ564" s="52"/>
      <c r="GA564" s="34"/>
    </row>
    <row r="565" spans="182:183" x14ac:dyDescent="0.25">
      <c r="FZ565" s="52"/>
      <c r="GA565" s="34"/>
    </row>
    <row r="566" spans="182:183" x14ac:dyDescent="0.25">
      <c r="FZ566" s="52"/>
      <c r="GA566" s="34"/>
    </row>
    <row r="567" spans="182:183" x14ac:dyDescent="0.25">
      <c r="FZ567" s="52"/>
      <c r="GA567" s="34"/>
    </row>
    <row r="568" spans="182:183" x14ac:dyDescent="0.25">
      <c r="FZ568" s="52"/>
      <c r="GA568" s="34"/>
    </row>
    <row r="569" spans="182:183" x14ac:dyDescent="0.25">
      <c r="FZ569" s="52"/>
      <c r="GA569" s="34"/>
    </row>
    <row r="570" spans="182:183" x14ac:dyDescent="0.25">
      <c r="FZ570" s="52"/>
      <c r="GA570" s="34"/>
    </row>
    <row r="571" spans="182:183" x14ac:dyDescent="0.25">
      <c r="FZ571" s="52"/>
      <c r="GA571" s="34"/>
    </row>
    <row r="572" spans="182:183" x14ac:dyDescent="0.25">
      <c r="FZ572" s="52"/>
      <c r="GA572" s="34"/>
    </row>
    <row r="573" spans="182:183" x14ac:dyDescent="0.25">
      <c r="FZ573" s="52"/>
      <c r="GA573" s="34"/>
    </row>
    <row r="574" spans="182:183" x14ac:dyDescent="0.25">
      <c r="FZ574" s="52"/>
      <c r="GA574" s="34"/>
    </row>
    <row r="575" spans="182:183" x14ac:dyDescent="0.25">
      <c r="FZ575" s="52"/>
      <c r="GA575" s="34"/>
    </row>
    <row r="576" spans="182:183" x14ac:dyDescent="0.25">
      <c r="FZ576" s="52"/>
      <c r="GA576" s="34"/>
    </row>
    <row r="577" spans="182:183" x14ac:dyDescent="0.25">
      <c r="FZ577" s="52"/>
      <c r="GA577" s="34"/>
    </row>
    <row r="578" spans="182:183" x14ac:dyDescent="0.25">
      <c r="FZ578" s="52"/>
      <c r="GA578" s="34"/>
    </row>
    <row r="579" spans="182:183" x14ac:dyDescent="0.25">
      <c r="FZ579" s="52"/>
      <c r="GA579" s="34"/>
    </row>
    <row r="580" spans="182:183" x14ac:dyDescent="0.25">
      <c r="FZ580" s="52"/>
      <c r="GA580" s="34"/>
    </row>
    <row r="581" spans="182:183" x14ac:dyDescent="0.25">
      <c r="FZ581" s="52"/>
      <c r="GA581" s="34"/>
    </row>
    <row r="582" spans="182:183" x14ac:dyDescent="0.25">
      <c r="FZ582" s="52"/>
      <c r="GA582" s="34"/>
    </row>
    <row r="583" spans="182:183" x14ac:dyDescent="0.25">
      <c r="FZ583" s="52"/>
      <c r="GA583" s="34"/>
    </row>
    <row r="584" spans="182:183" x14ac:dyDescent="0.25">
      <c r="FZ584" s="52"/>
      <c r="GA584" s="34"/>
    </row>
    <row r="585" spans="182:183" x14ac:dyDescent="0.25">
      <c r="FZ585" s="52"/>
      <c r="GA585" s="34"/>
    </row>
    <row r="586" spans="182:183" x14ac:dyDescent="0.25">
      <c r="FZ586" s="52"/>
      <c r="GA586" s="34"/>
    </row>
    <row r="587" spans="182:183" x14ac:dyDescent="0.25">
      <c r="FZ587" s="52"/>
      <c r="GA587" s="34"/>
    </row>
    <row r="588" spans="182:183" x14ac:dyDescent="0.25">
      <c r="FZ588" s="52"/>
      <c r="GA588" s="34"/>
    </row>
    <row r="589" spans="182:183" x14ac:dyDescent="0.25">
      <c r="FZ589" s="52"/>
      <c r="GA589" s="34"/>
    </row>
    <row r="590" spans="182:183" x14ac:dyDescent="0.25">
      <c r="FZ590" s="52"/>
      <c r="GA590" s="34"/>
    </row>
    <row r="591" spans="182:183" x14ac:dyDescent="0.25">
      <c r="FZ591" s="52"/>
      <c r="GA591" s="34"/>
    </row>
    <row r="592" spans="182:183" x14ac:dyDescent="0.25">
      <c r="FZ592" s="52"/>
      <c r="GA592" s="34"/>
    </row>
    <row r="593" spans="182:184" x14ac:dyDescent="0.25">
      <c r="FZ593" s="52"/>
      <c r="GA593" s="34"/>
    </row>
    <row r="594" spans="182:184" x14ac:dyDescent="0.25">
      <c r="FZ594" s="52"/>
      <c r="GA594" s="34"/>
    </row>
    <row r="595" spans="182:184" x14ac:dyDescent="0.25">
      <c r="FZ595" s="52"/>
      <c r="GA595" s="34"/>
    </row>
    <row r="596" spans="182:184" x14ac:dyDescent="0.25">
      <c r="FZ596" s="52"/>
      <c r="GA596" s="34"/>
    </row>
    <row r="597" spans="182:184" x14ac:dyDescent="0.25">
      <c r="FZ597" s="52"/>
      <c r="GA597" s="34"/>
    </row>
    <row r="598" spans="182:184" x14ac:dyDescent="0.25">
      <c r="FZ598" s="52"/>
      <c r="GA598" s="34"/>
    </row>
    <row r="599" spans="182:184" x14ac:dyDescent="0.25">
      <c r="FZ599" s="52"/>
      <c r="GA599" s="34"/>
    </row>
    <row r="600" spans="182:184" x14ac:dyDescent="0.25">
      <c r="FZ600" s="52"/>
      <c r="GA600" s="34"/>
    </row>
    <row r="601" spans="182:184" x14ac:dyDescent="0.25">
      <c r="FZ601" s="52"/>
      <c r="GA601" s="34"/>
    </row>
    <row r="602" spans="182:184" x14ac:dyDescent="0.25">
      <c r="FZ602" s="52"/>
      <c r="GA602" s="34"/>
    </row>
    <row r="603" spans="182:184" x14ac:dyDescent="0.25">
      <c r="FZ603" s="52"/>
      <c r="GA603" s="34"/>
    </row>
    <row r="604" spans="182:184" x14ac:dyDescent="0.25">
      <c r="FZ604" s="52"/>
      <c r="GA604" s="34"/>
      <c r="GB604" s="42"/>
    </row>
    <row r="605" spans="182:184" x14ac:dyDescent="0.25">
      <c r="FZ605" s="52"/>
      <c r="GA605" s="34"/>
      <c r="GB605" s="42"/>
    </row>
    <row r="606" spans="182:184" x14ac:dyDescent="0.25">
      <c r="FZ606" s="52"/>
      <c r="GA606" s="34"/>
      <c r="GB606" s="42"/>
    </row>
    <row r="607" spans="182:184" x14ac:dyDescent="0.25">
      <c r="FZ607" s="52"/>
      <c r="GA607" s="34"/>
      <c r="GB607" s="42"/>
    </row>
    <row r="608" spans="182:184" x14ac:dyDescent="0.25">
      <c r="FZ608" s="52"/>
      <c r="GA608" s="34"/>
      <c r="GB608" s="42"/>
    </row>
    <row r="609" spans="182:184" x14ac:dyDescent="0.25">
      <c r="FZ609" s="52"/>
      <c r="GA609" s="34"/>
      <c r="GB609" s="42"/>
    </row>
    <row r="610" spans="182:184" x14ac:dyDescent="0.25">
      <c r="FZ610" s="52"/>
      <c r="GA610" s="34"/>
      <c r="GB610" s="42"/>
    </row>
    <row r="611" spans="182:184" x14ac:dyDescent="0.25">
      <c r="FZ611" s="52"/>
      <c r="GA611" s="34"/>
      <c r="GB611" s="42"/>
    </row>
    <row r="612" spans="182:184" x14ac:dyDescent="0.25">
      <c r="FZ612" s="52"/>
      <c r="GA612" s="34"/>
      <c r="GB612" s="42"/>
    </row>
    <row r="613" spans="182:184" x14ac:dyDescent="0.25">
      <c r="FZ613" s="52"/>
      <c r="GA613" s="34"/>
      <c r="GB613" s="42"/>
    </row>
    <row r="614" spans="182:184" x14ac:dyDescent="0.25">
      <c r="FZ614" s="52"/>
      <c r="GA614" s="34"/>
      <c r="GB614" s="42"/>
    </row>
    <row r="615" spans="182:184" x14ac:dyDescent="0.25">
      <c r="FZ615" s="52"/>
      <c r="GA615" s="34"/>
      <c r="GB615" s="42"/>
    </row>
    <row r="616" spans="182:184" x14ac:dyDescent="0.25">
      <c r="FZ616" s="52"/>
      <c r="GA616" s="34"/>
      <c r="GB616" s="42"/>
    </row>
    <row r="617" spans="182:184" x14ac:dyDescent="0.25">
      <c r="FZ617" s="52"/>
      <c r="GA617" s="34"/>
      <c r="GB617" s="42"/>
    </row>
    <row r="618" spans="182:184" x14ac:dyDescent="0.25">
      <c r="FZ618" s="52"/>
      <c r="GA618" s="34"/>
      <c r="GB618" s="42"/>
    </row>
    <row r="619" spans="182:184" x14ac:dyDescent="0.25">
      <c r="FZ619" s="52"/>
      <c r="GA619" s="34"/>
      <c r="GB619" s="42"/>
    </row>
    <row r="620" spans="182:184" x14ac:dyDescent="0.25">
      <c r="FZ620" s="52"/>
      <c r="GA620" s="34"/>
    </row>
    <row r="621" spans="182:184" x14ac:dyDescent="0.25">
      <c r="FZ621" s="52"/>
      <c r="GA621" s="34"/>
    </row>
    <row r="622" spans="182:184" x14ac:dyDescent="0.25">
      <c r="FZ622" s="52"/>
      <c r="GA622" s="34"/>
    </row>
    <row r="623" spans="182:184" x14ac:dyDescent="0.25">
      <c r="FZ623" s="52"/>
      <c r="GA623" s="34"/>
    </row>
    <row r="624" spans="182:184" x14ac:dyDescent="0.25">
      <c r="FZ624" s="52"/>
      <c r="GA624" s="34"/>
    </row>
    <row r="625" spans="182:183" x14ac:dyDescent="0.25">
      <c r="FZ625" s="52"/>
      <c r="GA625" s="34"/>
    </row>
    <row r="626" spans="182:183" x14ac:dyDescent="0.25">
      <c r="FZ626" s="52"/>
      <c r="GA626" s="34"/>
    </row>
    <row r="627" spans="182:183" x14ac:dyDescent="0.25">
      <c r="FZ627" s="52"/>
      <c r="GA627" s="34"/>
    </row>
    <row r="628" spans="182:183" x14ac:dyDescent="0.25">
      <c r="FZ628" s="52"/>
      <c r="GA628" s="34"/>
    </row>
    <row r="629" spans="182:183" x14ac:dyDescent="0.25">
      <c r="FZ629" s="52"/>
      <c r="GA629" s="34"/>
    </row>
    <row r="630" spans="182:183" x14ac:dyDescent="0.25">
      <c r="FZ630" s="52"/>
      <c r="GA630" s="34"/>
    </row>
    <row r="631" spans="182:183" x14ac:dyDescent="0.25">
      <c r="FZ631" s="52"/>
      <c r="GA631" s="34"/>
    </row>
    <row r="632" spans="182:183" x14ac:dyDescent="0.25">
      <c r="FZ632" s="52"/>
      <c r="GA632" s="34"/>
    </row>
    <row r="633" spans="182:183" x14ac:dyDescent="0.25">
      <c r="FZ633" s="52"/>
      <c r="GA633" s="34"/>
    </row>
    <row r="634" spans="182:183" x14ac:dyDescent="0.25">
      <c r="FZ634" s="52"/>
      <c r="GA634" s="34"/>
    </row>
    <row r="635" spans="182:183" x14ac:dyDescent="0.25">
      <c r="FZ635" s="52"/>
      <c r="GA635" s="34"/>
    </row>
    <row r="636" spans="182:183" x14ac:dyDescent="0.25">
      <c r="FZ636" s="52"/>
      <c r="GA636" s="34"/>
    </row>
    <row r="637" spans="182:183" x14ac:dyDescent="0.25">
      <c r="FZ637" s="52"/>
      <c r="GA637" s="34"/>
    </row>
    <row r="638" spans="182:183" x14ac:dyDescent="0.25">
      <c r="FZ638" s="52"/>
      <c r="GA638" s="34"/>
    </row>
    <row r="639" spans="182:183" x14ac:dyDescent="0.25">
      <c r="FZ639" s="52"/>
      <c r="GA639" s="34"/>
    </row>
    <row r="640" spans="182:183" x14ac:dyDescent="0.25">
      <c r="FZ640" s="52"/>
      <c r="GA640" s="34"/>
    </row>
    <row r="641" spans="182:183" x14ac:dyDescent="0.25">
      <c r="FZ641" s="52"/>
      <c r="GA641" s="34"/>
    </row>
    <row r="642" spans="182:183" x14ac:dyDescent="0.25">
      <c r="FZ642" s="52"/>
      <c r="GA642" s="34"/>
    </row>
    <row r="643" spans="182:183" x14ac:dyDescent="0.25">
      <c r="FZ643" s="52"/>
      <c r="GA643" s="34"/>
    </row>
    <row r="644" spans="182:183" x14ac:dyDescent="0.25">
      <c r="FZ644" s="52"/>
      <c r="GA644" s="34"/>
    </row>
    <row r="645" spans="182:183" x14ac:dyDescent="0.25">
      <c r="FZ645" s="52"/>
      <c r="GA645" s="34"/>
    </row>
    <row r="646" spans="182:183" x14ac:dyDescent="0.25">
      <c r="FZ646" s="52"/>
      <c r="GA646" s="34"/>
    </row>
    <row r="647" spans="182:183" x14ac:dyDescent="0.25">
      <c r="FZ647" s="52"/>
      <c r="GA647" s="34"/>
    </row>
    <row r="648" spans="182:183" x14ac:dyDescent="0.25">
      <c r="FZ648" s="52"/>
      <c r="GA648" s="34"/>
    </row>
    <row r="649" spans="182:183" x14ac:dyDescent="0.25">
      <c r="FZ649" s="52"/>
      <c r="GA649" s="34"/>
    </row>
    <row r="650" spans="182:183" x14ac:dyDescent="0.25">
      <c r="FZ650" s="52"/>
      <c r="GA650" s="34"/>
    </row>
    <row r="651" spans="182:183" x14ac:dyDescent="0.25">
      <c r="FZ651" s="52"/>
      <c r="GA651" s="34"/>
    </row>
    <row r="652" spans="182:183" x14ac:dyDescent="0.25">
      <c r="FZ652" s="52"/>
      <c r="GA652" s="34"/>
    </row>
    <row r="653" spans="182:183" x14ac:dyDescent="0.25">
      <c r="FZ653" s="52"/>
      <c r="GA653" s="34"/>
    </row>
    <row r="654" spans="182:183" x14ac:dyDescent="0.25">
      <c r="FZ654" s="52"/>
      <c r="GA654" s="34"/>
    </row>
    <row r="655" spans="182:183" x14ac:dyDescent="0.25">
      <c r="FZ655" s="52"/>
      <c r="GA655" s="34"/>
    </row>
    <row r="656" spans="182:183" x14ac:dyDescent="0.25">
      <c r="FZ656" s="52"/>
      <c r="GA656" s="34"/>
    </row>
    <row r="657" spans="182:183" x14ac:dyDescent="0.25">
      <c r="FZ657" s="52"/>
      <c r="GA657" s="34"/>
    </row>
    <row r="658" spans="182:183" x14ac:dyDescent="0.25">
      <c r="FZ658" s="52"/>
      <c r="GA658" s="34"/>
    </row>
    <row r="659" spans="182:183" x14ac:dyDescent="0.25">
      <c r="FZ659" s="52"/>
      <c r="GA659" s="34"/>
    </row>
    <row r="660" spans="182:183" x14ac:dyDescent="0.25">
      <c r="FZ660" s="52"/>
      <c r="GA660" s="34"/>
    </row>
    <row r="661" spans="182:183" x14ac:dyDescent="0.25">
      <c r="FZ661" s="52"/>
      <c r="GA661" s="34"/>
    </row>
    <row r="662" spans="182:183" x14ac:dyDescent="0.25">
      <c r="FZ662" s="52"/>
      <c r="GA662" s="34"/>
    </row>
    <row r="663" spans="182:183" x14ac:dyDescent="0.25">
      <c r="FZ663" s="52"/>
      <c r="GA663" s="34"/>
    </row>
    <row r="664" spans="182:183" x14ac:dyDescent="0.25">
      <c r="FZ664" s="52"/>
      <c r="GA664" s="34"/>
    </row>
    <row r="665" spans="182:183" x14ac:dyDescent="0.25">
      <c r="FZ665" s="52"/>
      <c r="GA665" s="34"/>
    </row>
    <row r="666" spans="182:183" x14ac:dyDescent="0.25">
      <c r="FZ666" s="52"/>
      <c r="GA666" s="34"/>
    </row>
    <row r="667" spans="182:183" x14ac:dyDescent="0.25">
      <c r="FZ667" s="52"/>
      <c r="GA667" s="34"/>
    </row>
    <row r="668" spans="182:183" x14ac:dyDescent="0.25">
      <c r="FZ668" s="52"/>
      <c r="GA668" s="34"/>
    </row>
    <row r="669" spans="182:183" x14ac:dyDescent="0.25">
      <c r="FZ669" s="52"/>
      <c r="GA669" s="34"/>
    </row>
    <row r="670" spans="182:183" x14ac:dyDescent="0.25">
      <c r="FZ670" s="52"/>
      <c r="GA670" s="34"/>
    </row>
    <row r="671" spans="182:183" x14ac:dyDescent="0.25">
      <c r="FZ671" s="52"/>
      <c r="GA671" s="34"/>
    </row>
    <row r="672" spans="182:183" x14ac:dyDescent="0.25">
      <c r="FZ672" s="52"/>
      <c r="GA672" s="34"/>
    </row>
    <row r="673" spans="182:183" x14ac:dyDescent="0.25">
      <c r="FZ673" s="52"/>
      <c r="GA673" s="34"/>
    </row>
    <row r="674" spans="182:183" x14ac:dyDescent="0.25">
      <c r="FZ674" s="52"/>
      <c r="GA674" s="34"/>
    </row>
    <row r="675" spans="182:183" x14ac:dyDescent="0.25">
      <c r="FZ675" s="52"/>
      <c r="GA675" s="34"/>
    </row>
    <row r="676" spans="182:183" x14ac:dyDescent="0.25">
      <c r="FZ676" s="52"/>
      <c r="GA676" s="34"/>
    </row>
    <row r="677" spans="182:183" x14ac:dyDescent="0.25">
      <c r="FZ677" s="52"/>
      <c r="GA677" s="34"/>
    </row>
    <row r="678" spans="182:183" x14ac:dyDescent="0.25">
      <c r="FZ678" s="52"/>
      <c r="GA678" s="34"/>
    </row>
    <row r="679" spans="182:183" x14ac:dyDescent="0.25">
      <c r="FZ679" s="52"/>
      <c r="GA679" s="34"/>
    </row>
    <row r="680" spans="182:183" x14ac:dyDescent="0.25">
      <c r="FZ680" s="52"/>
      <c r="GA680" s="34"/>
    </row>
    <row r="681" spans="182:183" x14ac:dyDescent="0.25">
      <c r="FZ681" s="52"/>
      <c r="GA681" s="34"/>
    </row>
    <row r="682" spans="182:183" x14ac:dyDescent="0.25">
      <c r="FZ682" s="52"/>
      <c r="GA682" s="34"/>
    </row>
    <row r="683" spans="182:183" x14ac:dyDescent="0.25">
      <c r="FZ683" s="52"/>
      <c r="GA683" s="34"/>
    </row>
    <row r="684" spans="182:183" x14ac:dyDescent="0.25">
      <c r="FZ684" s="52"/>
      <c r="GA684" s="34"/>
    </row>
    <row r="685" spans="182:183" x14ac:dyDescent="0.25">
      <c r="FZ685" s="52"/>
      <c r="GA685" s="34"/>
    </row>
    <row r="686" spans="182:183" x14ac:dyDescent="0.25">
      <c r="FZ686" s="52"/>
      <c r="GA686" s="34"/>
    </row>
    <row r="687" spans="182:183" x14ac:dyDescent="0.25">
      <c r="FZ687" s="52"/>
      <c r="GA687" s="34"/>
    </row>
    <row r="688" spans="182:183" x14ac:dyDescent="0.25">
      <c r="FZ688" s="52"/>
      <c r="GA688" s="34"/>
    </row>
    <row r="689" spans="182:183" x14ac:dyDescent="0.25">
      <c r="FZ689" s="52"/>
      <c r="GA689" s="34"/>
    </row>
    <row r="690" spans="182:183" x14ac:dyDescent="0.25">
      <c r="FZ690" s="52"/>
      <c r="GA690" s="34"/>
    </row>
    <row r="691" spans="182:183" x14ac:dyDescent="0.25">
      <c r="FZ691" s="52"/>
      <c r="GA691" s="34"/>
    </row>
    <row r="692" spans="182:183" x14ac:dyDescent="0.25">
      <c r="FZ692" s="52"/>
      <c r="GA692" s="34"/>
    </row>
    <row r="693" spans="182:183" x14ac:dyDescent="0.25">
      <c r="FZ693" s="52"/>
      <c r="GA693" s="34"/>
    </row>
    <row r="694" spans="182:183" x14ac:dyDescent="0.25">
      <c r="FZ694" s="52"/>
      <c r="GA694" s="34"/>
    </row>
    <row r="695" spans="182:183" x14ac:dyDescent="0.25">
      <c r="FZ695" s="52"/>
      <c r="GA695" s="34"/>
    </row>
    <row r="696" spans="182:183" x14ac:dyDescent="0.25">
      <c r="FZ696" s="52"/>
      <c r="GA696" s="34"/>
    </row>
    <row r="697" spans="182:183" x14ac:dyDescent="0.25">
      <c r="FZ697" s="52"/>
      <c r="GA697" s="34"/>
    </row>
    <row r="698" spans="182:183" x14ac:dyDescent="0.25">
      <c r="FZ698" s="52"/>
      <c r="GA698" s="34"/>
    </row>
    <row r="699" spans="182:183" x14ac:dyDescent="0.25">
      <c r="FZ699" s="52"/>
      <c r="GA699" s="34"/>
    </row>
    <row r="700" spans="182:183" x14ac:dyDescent="0.25">
      <c r="FZ700" s="52"/>
      <c r="GA700" s="34"/>
    </row>
    <row r="701" spans="182:183" x14ac:dyDescent="0.25">
      <c r="FZ701" s="52"/>
      <c r="GA701" s="34"/>
    </row>
    <row r="702" spans="182:183" x14ac:dyDescent="0.25">
      <c r="FZ702" s="52"/>
      <c r="GA702" s="34"/>
    </row>
    <row r="703" spans="182:183" x14ac:dyDescent="0.25">
      <c r="FZ703" s="52"/>
      <c r="GA703" s="34"/>
    </row>
    <row r="704" spans="182:183" x14ac:dyDescent="0.25">
      <c r="FZ704" s="52"/>
      <c r="GA704" s="34"/>
    </row>
    <row r="705" spans="182:183" x14ac:dyDescent="0.25">
      <c r="FZ705" s="52"/>
      <c r="GA705" s="34"/>
    </row>
    <row r="706" spans="182:183" x14ac:dyDescent="0.25">
      <c r="FZ706" s="52"/>
      <c r="GA706" s="34"/>
    </row>
    <row r="707" spans="182:183" x14ac:dyDescent="0.25">
      <c r="FZ707" s="52"/>
      <c r="GA707" s="34"/>
    </row>
    <row r="708" spans="182:183" x14ac:dyDescent="0.25">
      <c r="FZ708" s="52"/>
      <c r="GA708" s="34"/>
    </row>
    <row r="709" spans="182:183" x14ac:dyDescent="0.25">
      <c r="FZ709" s="52"/>
      <c r="GA709" s="34"/>
    </row>
    <row r="710" spans="182:183" x14ac:dyDescent="0.25">
      <c r="FZ710" s="52"/>
      <c r="GA710" s="34"/>
    </row>
    <row r="711" spans="182:183" x14ac:dyDescent="0.25">
      <c r="FZ711" s="52"/>
      <c r="GA711" s="34"/>
    </row>
    <row r="712" spans="182:183" x14ac:dyDescent="0.25">
      <c r="FZ712" s="52"/>
      <c r="GA712" s="34"/>
    </row>
    <row r="713" spans="182:183" x14ac:dyDescent="0.25">
      <c r="FZ713" s="52"/>
      <c r="GA713" s="34"/>
    </row>
    <row r="714" spans="182:183" x14ac:dyDescent="0.25">
      <c r="FZ714" s="52"/>
      <c r="GA714" s="34"/>
    </row>
    <row r="715" spans="182:183" x14ac:dyDescent="0.25">
      <c r="FZ715" s="52"/>
      <c r="GA715" s="34"/>
    </row>
    <row r="716" spans="182:183" x14ac:dyDescent="0.25">
      <c r="FZ716" s="52"/>
      <c r="GA716" s="34"/>
    </row>
    <row r="717" spans="182:183" x14ac:dyDescent="0.25">
      <c r="FZ717" s="52"/>
      <c r="GA717" s="34"/>
    </row>
    <row r="718" spans="182:183" x14ac:dyDescent="0.25">
      <c r="FZ718" s="52"/>
      <c r="GA718" s="34"/>
    </row>
    <row r="719" spans="182:183" x14ac:dyDescent="0.25">
      <c r="FZ719" s="52"/>
      <c r="GA719" s="34"/>
    </row>
    <row r="720" spans="182:183" x14ac:dyDescent="0.25">
      <c r="FZ720" s="52"/>
      <c r="GA720" s="34"/>
    </row>
    <row r="721" spans="182:183" x14ac:dyDescent="0.25">
      <c r="FZ721" s="52"/>
      <c r="GA721" s="34"/>
    </row>
    <row r="722" spans="182:183" x14ac:dyDescent="0.25">
      <c r="FZ722" s="52"/>
      <c r="GA722" s="34"/>
    </row>
    <row r="723" spans="182:183" x14ac:dyDescent="0.25">
      <c r="FZ723" s="52"/>
      <c r="GA723" s="34"/>
    </row>
    <row r="724" spans="182:183" x14ac:dyDescent="0.25">
      <c r="FZ724" s="52"/>
      <c r="GA724" s="34"/>
    </row>
    <row r="725" spans="182:183" x14ac:dyDescent="0.25">
      <c r="FZ725" s="52"/>
      <c r="GA725" s="34"/>
    </row>
    <row r="726" spans="182:183" x14ac:dyDescent="0.25">
      <c r="FZ726" s="52"/>
      <c r="GA726" s="34"/>
    </row>
    <row r="727" spans="182:183" x14ac:dyDescent="0.25">
      <c r="FZ727" s="52"/>
      <c r="GA727" s="34"/>
    </row>
    <row r="728" spans="182:183" x14ac:dyDescent="0.25">
      <c r="FZ728" s="52"/>
      <c r="GA728" s="34"/>
    </row>
    <row r="729" spans="182:183" x14ac:dyDescent="0.25">
      <c r="FZ729" s="52"/>
      <c r="GA729" s="34"/>
    </row>
    <row r="730" spans="182:183" x14ac:dyDescent="0.25">
      <c r="FZ730" s="52"/>
      <c r="GA730" s="34"/>
    </row>
    <row r="731" spans="182:183" x14ac:dyDescent="0.25">
      <c r="FZ731" s="52"/>
      <c r="GA731" s="34"/>
    </row>
    <row r="732" spans="182:183" x14ac:dyDescent="0.25">
      <c r="FZ732" s="52"/>
      <c r="GA732" s="34"/>
    </row>
    <row r="733" spans="182:183" x14ac:dyDescent="0.25">
      <c r="FZ733" s="52"/>
      <c r="GA733" s="34"/>
    </row>
    <row r="734" spans="182:183" x14ac:dyDescent="0.25">
      <c r="FZ734" s="52"/>
      <c r="GA734" s="34"/>
    </row>
    <row r="735" spans="182:183" x14ac:dyDescent="0.25">
      <c r="FZ735" s="52"/>
      <c r="GA735" s="34"/>
    </row>
    <row r="736" spans="182:183" x14ac:dyDescent="0.25">
      <c r="FZ736" s="52"/>
      <c r="GA736" s="34"/>
    </row>
    <row r="737" spans="182:183" x14ac:dyDescent="0.25">
      <c r="FZ737" s="52"/>
      <c r="GA737" s="34"/>
    </row>
    <row r="738" spans="182:183" x14ac:dyDescent="0.25">
      <c r="FZ738" s="52"/>
      <c r="GA738" s="34"/>
    </row>
    <row r="739" spans="182:183" x14ac:dyDescent="0.25">
      <c r="FZ739" s="52"/>
      <c r="GA739" s="34"/>
    </row>
    <row r="740" spans="182:183" x14ac:dyDescent="0.25">
      <c r="FZ740" s="52"/>
      <c r="GA740" s="34"/>
    </row>
    <row r="741" spans="182:183" x14ac:dyDescent="0.25">
      <c r="FZ741" s="52"/>
      <c r="GA741" s="34"/>
    </row>
    <row r="742" spans="182:183" x14ac:dyDescent="0.25">
      <c r="FZ742" s="52"/>
      <c r="GA742" s="34"/>
    </row>
    <row r="743" spans="182:183" x14ac:dyDescent="0.25">
      <c r="FZ743" s="52"/>
      <c r="GA743" s="34"/>
    </row>
    <row r="744" spans="182:183" x14ac:dyDescent="0.25">
      <c r="FZ744" s="52"/>
      <c r="GA744" s="34"/>
    </row>
    <row r="745" spans="182:183" x14ac:dyDescent="0.25">
      <c r="FZ745" s="52"/>
      <c r="GA745" s="34"/>
    </row>
    <row r="746" spans="182:183" x14ac:dyDescent="0.25">
      <c r="FZ746" s="52"/>
      <c r="GA746" s="34"/>
    </row>
    <row r="747" spans="182:183" x14ac:dyDescent="0.25">
      <c r="FZ747" s="52"/>
      <c r="GA747" s="34"/>
    </row>
    <row r="748" spans="182:183" x14ac:dyDescent="0.25">
      <c r="FZ748" s="52"/>
      <c r="GA748" s="34"/>
    </row>
    <row r="749" spans="182:183" x14ac:dyDescent="0.25">
      <c r="FZ749" s="52"/>
      <c r="GA749" s="34"/>
    </row>
    <row r="750" spans="182:183" x14ac:dyDescent="0.25">
      <c r="FZ750" s="52"/>
      <c r="GA750" s="34"/>
    </row>
    <row r="751" spans="182:183" x14ac:dyDescent="0.25">
      <c r="FZ751" s="52"/>
      <c r="GA751" s="34"/>
    </row>
    <row r="752" spans="182:183" x14ac:dyDescent="0.25">
      <c r="FZ752" s="52"/>
      <c r="GA752" s="34"/>
    </row>
    <row r="753" spans="182:183" x14ac:dyDescent="0.25">
      <c r="FZ753" s="52"/>
      <c r="GA753" s="34"/>
    </row>
    <row r="754" spans="182:183" x14ac:dyDescent="0.25">
      <c r="FZ754" s="52"/>
      <c r="GA754" s="34"/>
    </row>
    <row r="755" spans="182:183" x14ac:dyDescent="0.25">
      <c r="FZ755" s="52"/>
      <c r="GA755" s="34"/>
    </row>
    <row r="756" spans="182:183" x14ac:dyDescent="0.25">
      <c r="FZ756" s="52"/>
      <c r="GA756" s="34"/>
    </row>
    <row r="757" spans="182:183" x14ac:dyDescent="0.25">
      <c r="FZ757" s="52"/>
      <c r="GA757" s="34"/>
    </row>
    <row r="758" spans="182:183" x14ac:dyDescent="0.25">
      <c r="FZ758" s="52"/>
      <c r="GA758" s="34"/>
    </row>
    <row r="759" spans="182:183" x14ac:dyDescent="0.25">
      <c r="FZ759" s="52"/>
      <c r="GA759" s="34"/>
    </row>
    <row r="760" spans="182:183" x14ac:dyDescent="0.25">
      <c r="FZ760" s="52"/>
      <c r="GA760" s="34"/>
    </row>
    <row r="761" spans="182:183" x14ac:dyDescent="0.25">
      <c r="FZ761" s="52"/>
      <c r="GA761" s="34"/>
    </row>
    <row r="762" spans="182:183" x14ac:dyDescent="0.25">
      <c r="FZ762" s="52"/>
      <c r="GA762" s="34"/>
    </row>
    <row r="763" spans="182:183" x14ac:dyDescent="0.25">
      <c r="FZ763" s="52"/>
      <c r="GA763" s="34"/>
    </row>
    <row r="764" spans="182:183" x14ac:dyDescent="0.25">
      <c r="FZ764" s="52"/>
      <c r="GA764" s="34"/>
    </row>
    <row r="765" spans="182:183" x14ac:dyDescent="0.25">
      <c r="FZ765" s="52"/>
      <c r="GA765" s="34"/>
    </row>
    <row r="766" spans="182:183" x14ac:dyDescent="0.25">
      <c r="FZ766" s="52"/>
      <c r="GA766" s="34"/>
    </row>
    <row r="767" spans="182:183" x14ac:dyDescent="0.25">
      <c r="FZ767" s="52"/>
      <c r="GA767" s="34"/>
    </row>
    <row r="768" spans="182:183" x14ac:dyDescent="0.25">
      <c r="FZ768" s="52"/>
      <c r="GA768" s="34"/>
    </row>
    <row r="769" spans="182:183" x14ac:dyDescent="0.25">
      <c r="FZ769" s="52"/>
      <c r="GA769" s="34"/>
    </row>
    <row r="770" spans="182:183" x14ac:dyDescent="0.25">
      <c r="FZ770" s="52"/>
      <c r="GA770" s="34"/>
    </row>
    <row r="771" spans="182:183" x14ac:dyDescent="0.25">
      <c r="FZ771" s="52"/>
      <c r="GA771" s="34"/>
    </row>
    <row r="772" spans="182:183" x14ac:dyDescent="0.25">
      <c r="FZ772" s="52"/>
      <c r="GA772" s="34"/>
    </row>
    <row r="773" spans="182:183" x14ac:dyDescent="0.25">
      <c r="FZ773" s="52"/>
      <c r="GA773" s="34"/>
    </row>
    <row r="774" spans="182:183" x14ac:dyDescent="0.25">
      <c r="FZ774" s="52"/>
      <c r="GA774" s="34"/>
    </row>
    <row r="775" spans="182:183" x14ac:dyDescent="0.25">
      <c r="FZ775" s="52"/>
      <c r="GA775" s="34"/>
    </row>
  </sheetData>
  <sortState xmlns:xlrd2="http://schemas.microsoft.com/office/spreadsheetml/2017/richdata2" ref="A2:FY529">
    <sortCondition ref="C2:C529"/>
    <sortCondition ref="D2:D529"/>
    <sortCondition ref="E2:E529"/>
    <sortCondition ref="F2:F529"/>
    <sortCondition ref="G2:G529"/>
  </sortState>
  <phoneticPr fontId="2" type="noConversion"/>
  <conditionalFormatting sqref="I2:FW529">
    <cfRule type="expression" dxfId="1" priority="2">
      <formula>$FY2=0</formula>
    </cfRule>
  </conditionalFormatting>
  <conditionalFormatting sqref="J2:K14">
    <cfRule type="expression" dxfId="0" priority="1">
      <formula>$FY2=0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Dave Armstrong</cp:lastModifiedBy>
  <cp:lastPrinted>2009-04-03T17:07:33Z</cp:lastPrinted>
  <dcterms:created xsi:type="dcterms:W3CDTF">2009-03-24T17:58:42Z</dcterms:created>
  <dcterms:modified xsi:type="dcterms:W3CDTF">2020-03-25T15:41:55Z</dcterms:modified>
</cp:coreProperties>
</file>